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стр.1_4" sheetId="1" r:id="rId1"/>
    <sheet name="стр.5_6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</sheets>
  <externalReferences>
    <externalReference r:id="rId19"/>
  </externalReference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'стр.1_4'!$A$1:$FR$165</definedName>
    <definedName name="_xlnm.Print_Area" localSheetId="1">'стр.5_6'!$A$1:$FR$53</definedName>
  </definedNames>
  <calcPr fullCalcOnLoad="1"/>
</workbook>
</file>

<file path=xl/sharedStrings.xml><?xml version="1.0" encoding="utf-8"?>
<sst xmlns="http://schemas.openxmlformats.org/spreadsheetml/2006/main" count="1843" uniqueCount="660">
  <si>
    <t>Приложение</t>
  </si>
  <si>
    <t>Наименование показателя</t>
  </si>
  <si>
    <t>Код строки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</si>
  <si>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</si>
  <si>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</si>
  <si>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</si>
  <si>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</si>
  <si>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</si>
  <si>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</si>
  <si>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</si>
  <si>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</si>
  <si>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</si>
  <si>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</si>
  <si>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</si>
  <si>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</si>
  <si>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</si>
  <si>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</si>
  <si>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</si>
  <si>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</si>
  <si>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</si>
  <si>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</si>
  <si>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</si>
  <si>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</si>
  <si>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</si>
  <si>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</si>
  <si>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</si>
  <si>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</si>
  <si>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</si>
  <si>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</si>
  <si>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</si>
  <si>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</si>
  <si>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</si>
  <si>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</si>
  <si>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</si>
  <si>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</si>
  <si>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</si>
  <si>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</si>
  <si>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</si>
  <si>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</si>
  <si>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</si>
  <si>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</si>
  <si>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</si>
  <si>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</si>
  <si>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</si>
  <si>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</si>
  <si>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</si>
  <si>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</si>
  <si>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</si>
  <si>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</si>
  <si>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</si>
  <si>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</si>
  <si>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</si>
  <si>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</si>
  <si>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</si>
  <si>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</si>
  <si>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</si>
  <si>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</si>
  <si>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</si>
  <si>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</si>
  <si>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</si>
  <si>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</si>
  <si>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</si>
  <si>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</si>
  <si>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</si>
  <si>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</si>
  <si>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</si>
  <si>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</si>
  <si>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</si>
  <si>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</si>
  <si>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</si>
  <si>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</si>
  <si>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</si>
  <si>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</si>
  <si>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</si>
  <si>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</si>
  <si>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</si>
  <si>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</si>
  <si>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</si>
  <si>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</si>
  <si>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</si>
  <si>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</si>
  <si>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</si>
  <si>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</si>
  <si>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</si>
  <si>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</si>
  <si>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</si>
  <si>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</si>
  <si>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</si>
  <si>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</si>
  <si>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</si>
  <si>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</si>
  <si>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</si>
  <si>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</si>
  <si>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</si>
  <si>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</si>
  <si>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</si>
  <si>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</si>
  <si>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</si>
  <si>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</si>
  <si>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</si>
  <si>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</si>
  <si>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</si>
  <si>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</si>
  <si>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</si>
  <si>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</si>
  <si>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</si>
  <si>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</si>
  <si>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</si>
  <si>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</si>
  <si>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</si>
  <si>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</si>
  <si>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</si>
  <si>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</si>
  <si>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</si>
  <si>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</si>
  <si>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</si>
  <si>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</si>
  <si>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</si>
  <si>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</si>
  <si>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</si>
  <si>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</si>
  <si>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</si>
  <si>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</si>
  <si>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</si>
  <si>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</si>
  <si>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</si>
  <si>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</si>
  <si>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</si>
  <si>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</si>
  <si>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</si>
  <si>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</si>
  <si>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</si>
  <si>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</si>
  <si>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</si>
  <si>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</si>
  <si>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</si>
  <si>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</si>
  <si>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</si>
  <si>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</si>
  <si>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</si>
  <si>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</si>
  <si>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</si>
  <si>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</si>
  <si>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</si>
  <si>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</si>
  <si>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</si>
  <si>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</si>
  <si>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</si>
  <si>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</si>
  <si>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</si>
  <si>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</si>
  <si>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</si>
  <si>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</si>
  <si>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</si>
  <si>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</si>
  <si>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</si>
  <si>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</si>
  <si>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</si>
  <si>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</si>
  <si>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</si>
  <si>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</si>
  <si>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</si>
  <si>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</si>
  <si>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</si>
  <si>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</si>
  <si>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</si>
  <si>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</si>
  <si>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</si>
  <si>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</si>
  <si>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</si>
  <si>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</si>
  <si>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</si>
  <si>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</si>
  <si>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</si>
  <si>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</si>
  <si>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</si>
  <si>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</si>
  <si>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</si>
  <si>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</si>
  <si>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</si>
  <si>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</si>
  <si>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</si>
  <si>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</si>
  <si>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</si>
  <si>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</si>
  <si>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</si>
  <si>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</si>
  <si>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</si>
  <si>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</si>
  <si>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</si>
  <si>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</si>
  <si>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</si>
  <si>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</si>
  <si>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</si>
  <si>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</si>
  <si>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</si>
  <si>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</si>
  <si>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</si>
  <si>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</si>
  <si>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</si>
  <si>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</si>
  <si>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</si>
  <si>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</si>
  <si>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</si>
  <si>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</si>
  <si>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</si>
  <si>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</si>
  <si>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</si>
  <si>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</si>
  <si>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</si>
  <si>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</si>
  <si>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</si>
  <si>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</si>
  <si>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</si>
  <si>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</si>
  <si>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</si>
  <si>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</si>
  <si>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</si>
  <si>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</si>
  <si>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</si>
  <si>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</si>
  <si>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</si>
  <si>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</si>
  <si>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</si>
  <si>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</si>
  <si>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</si>
  <si>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9</t>
  </si>
  <si>
    <t>План финансово-хозяйственной деятельности на 20___г.</t>
  </si>
  <si>
    <t>Субсидии на иные цели</t>
  </si>
  <si>
    <t>Субсидии на осуществление капитальных вложений</t>
  </si>
  <si>
    <t>Поступления от окозания услуг на платной основе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</si>
  <si>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</si>
  <si>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 xml:space="preserve">Код по бюджетной классификации Российской Федерации </t>
  </si>
  <si>
    <r>
      <t>Аналитический код</t>
    </r>
    <r>
      <rPr>
        <vertAlign val="superscript"/>
        <sz val="8"/>
        <rFont val="Times New Roman"/>
        <family val="1"/>
      </rPr>
      <t xml:space="preserve">                           </t>
    </r>
    <r>
      <rPr>
        <vertAlign val="superscript"/>
        <sz val="14"/>
        <rFont val="Times New Roman"/>
        <family val="1"/>
      </rPr>
      <t>(КОСГУ)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</si>
  <si>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</si>
  <si>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</si>
  <si>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</si>
  <si>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</si>
  <si>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</si>
  <si>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</si>
  <si>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</si>
  <si>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</si>
  <si>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</si>
  <si>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</si>
  <si>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</si>
  <si>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</si>
  <si>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</si>
  <si>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</si>
  <si>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</si>
  <si>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</si>
  <si>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</si>
  <si>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</si>
  <si>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Субсидия на выполнение муниципального задания</t>
  </si>
  <si>
    <t>региональные средства</t>
  </si>
  <si>
    <t>1410</t>
  </si>
  <si>
    <t>1420</t>
  </si>
  <si>
    <t xml:space="preserve">              в том числе:</t>
  </si>
  <si>
    <t>2180</t>
  </si>
  <si>
    <t>2181</t>
  </si>
  <si>
    <t>иные выплаты населению</t>
  </si>
  <si>
    <t>4.1</t>
  </si>
  <si>
    <t>Код по бюджетной классификации Российской Федерации</t>
  </si>
  <si>
    <t>муниципальные средства</t>
  </si>
  <si>
    <t>1.3.1</t>
  </si>
  <si>
    <t>26310</t>
  </si>
  <si>
    <t xml:space="preserve">из них:   </t>
  </si>
  <si>
    <t>26310.1</t>
  </si>
  <si>
    <t>1.3.2</t>
  </si>
  <si>
    <t>26320</t>
  </si>
  <si>
    <t>26421.1</t>
  </si>
  <si>
    <t>26430.1</t>
  </si>
  <si>
    <t>26451.1</t>
  </si>
  <si>
    <t xml:space="preserve">к Порядку  составления и утверждения плана финансово-хозяйственной
деятельности муниципального учреждения, утвержденным
постановлением администрации Кочёвского муниципального округа Пермского края
</t>
  </si>
  <si>
    <t>915</t>
  </si>
  <si>
    <t>8104000722</t>
  </si>
  <si>
    <t>810401001</t>
  </si>
  <si>
    <t>20</t>
  </si>
  <si>
    <t>АДМИНИСТРАЦИЯ КОЧЕВСКОГО МУНИЦИПАЛЬНОГО ОКРУГА ПЕРМСКОГО КРАЯ</t>
  </si>
  <si>
    <t>МУНИЦИПАЛЬНОЕ БЮДЖЕТНОЕ ОБЩЕОБРАЗОВАТЕЛЬНОЕ УЧРЕЖДЕНИЕ "БОЛЬШЕ-КОЧИНСКАЯ СРЕДНЯЯ ОБЩЕОБРАЗОВАТЕЛЬНАЯ ШКОЛА"</t>
  </si>
  <si>
    <t>152</t>
  </si>
  <si>
    <t xml:space="preserve">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</si>
  <si>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283</t>
  </si>
  <si>
    <t>211</t>
  </si>
  <si>
    <t>212</t>
  </si>
  <si>
    <t>226</t>
  </si>
  <si>
    <t>214</t>
  </si>
  <si>
    <t>210</t>
  </si>
  <si>
    <t>213</t>
  </si>
  <si>
    <t>262</t>
  </si>
  <si>
    <t>ПО СОКРАЩЕНИЮ</t>
  </si>
  <si>
    <t>264</t>
  </si>
  <si>
    <t xml:space="preserve"> мероприятия  направленные на развитие молодежной политики</t>
  </si>
  <si>
    <t>291</t>
  </si>
  <si>
    <t>292</t>
  </si>
  <si>
    <t>расходы на оплату услуги связи</t>
  </si>
  <si>
    <t>расходы на оплату комунальных услуг</t>
  </si>
  <si>
    <t>расходы на оплату аренды имущества</t>
  </si>
  <si>
    <t>расходы на оплату  работ ,услуг по содержанию имущества</t>
  </si>
  <si>
    <t>расходы наоплату прочих работ и услуг</t>
  </si>
  <si>
    <t>расходы на оплату горюче-смазочных материалов</t>
  </si>
  <si>
    <t>расходы на приобретение мягкого инвентаря</t>
  </si>
  <si>
    <t>расходы на приобретение строительных материалов</t>
  </si>
  <si>
    <t>расходы на приобретение продуктов питания</t>
  </si>
  <si>
    <t>221</t>
  </si>
  <si>
    <t>223</t>
  </si>
  <si>
    <t>224</t>
  </si>
  <si>
    <t>225</t>
  </si>
  <si>
    <t>227</t>
  </si>
  <si>
    <t>343</t>
  </si>
  <si>
    <t>346</t>
  </si>
  <si>
    <t>310</t>
  </si>
  <si>
    <t>345</t>
  </si>
  <si>
    <t>344</t>
  </si>
  <si>
    <t>342</t>
  </si>
  <si>
    <t>М.А.РИСКОВА</t>
  </si>
  <si>
    <t>83429391345</t>
  </si>
  <si>
    <t xml:space="preserve">Приложение N 2
к Порядку составления и утверждения плана
финансово-хозяйственной деятельности муниципальных бюджетных учреждений, находящихся в ведении администрации
Кочёвского муниципального района
от 01.11.2019г. № 782-293-01-01 
</t>
  </si>
  <si>
    <t>Обоснования (расчеты)</t>
  </si>
  <si>
    <t>к Плану финансово-хозяйственной деятельности</t>
  </si>
  <si>
    <t>МБДОУ Кочевский детский сад "Сильканок"</t>
  </si>
  <si>
    <t>I. Обоснования (расчеты) плановых показателей поступлений</t>
  </si>
  <si>
    <t xml:space="preserve">1. Обоснования (расчеты) плановых показателей субсидии на финансовое </t>
  </si>
  <si>
    <t>обеспечение выполнения муниципального задания</t>
  </si>
  <si>
    <r>
      <t xml:space="preserve">    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Код вида расходов</t>
    </r>
    <r>
      <rPr>
        <b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 xml:space="preserve">  </t>
    </r>
    <r>
      <rPr>
        <b/>
        <i/>
        <u val="single"/>
        <sz val="10"/>
        <color indexed="8"/>
        <rFont val="Times New Roman"/>
        <family val="1"/>
      </rPr>
      <t>130 Доходы от оказания платных услуг (работ), компенсаций затрат</t>
    </r>
  </si>
  <si>
    <t xml:space="preserve">                     </t>
  </si>
  <si>
    <r>
      <t xml:space="preserve">    </t>
    </r>
    <r>
      <rPr>
        <sz val="10"/>
        <color indexed="8"/>
        <rFont val="Times New Roman"/>
        <family val="1"/>
      </rPr>
      <t xml:space="preserve">  Источник финансового обеспечения</t>
    </r>
    <r>
      <rPr>
        <i/>
        <sz val="10"/>
        <color indexed="8"/>
        <rFont val="Times New Roman"/>
        <family val="1"/>
      </rPr>
      <t xml:space="preserve"> </t>
    </r>
    <r>
      <rPr>
        <b/>
        <i/>
        <u val="single"/>
        <sz val="10"/>
        <color indexed="8"/>
        <rFont val="Times New Roman"/>
        <family val="1"/>
      </rPr>
      <t xml:space="preserve">"4" Субсидия на финансовое обеспечение выполнения </t>
    </r>
  </si>
  <si>
    <r>
      <t xml:space="preserve">                </t>
    </r>
    <r>
      <rPr>
        <b/>
        <sz val="10"/>
        <color indexed="8"/>
        <rFont val="Times New Roman"/>
        <family val="1"/>
      </rPr>
      <t xml:space="preserve">                 </t>
    </r>
    <r>
      <rPr>
        <b/>
        <i/>
        <sz val="10"/>
        <color indexed="8"/>
        <rFont val="Times New Roman"/>
        <family val="1"/>
      </rPr>
      <t xml:space="preserve"> </t>
    </r>
    <r>
      <rPr>
        <b/>
        <i/>
        <u val="single"/>
        <sz val="10"/>
        <color indexed="8"/>
        <rFont val="Times New Roman"/>
        <family val="1"/>
      </rPr>
      <t>муниципального задания на оказание муниципальных услуг (выполнения работ)</t>
    </r>
  </si>
  <si>
    <t>№ п/п</t>
  </si>
  <si>
    <t>Объем (ед.)</t>
  </si>
  <si>
    <t>Нормативные затраты (руб.)</t>
  </si>
  <si>
    <t>1.</t>
  </si>
  <si>
    <t>Муниципальные услуги (работы)</t>
  </si>
  <si>
    <t>1.1.</t>
  </si>
  <si>
    <t>1.2.</t>
  </si>
  <si>
    <t>2.</t>
  </si>
  <si>
    <t xml:space="preserve">Затраты на содержание имущества                                                          </t>
  </si>
  <si>
    <t>ИТОГО:</t>
  </si>
  <si>
    <r>
      <t xml:space="preserve">   </t>
    </r>
    <r>
      <rPr>
        <b/>
        <sz val="10"/>
        <color indexed="8"/>
        <rFont val="Times New Roman"/>
        <family val="1"/>
      </rPr>
      <t xml:space="preserve">   Код вида расходов</t>
    </r>
    <r>
      <rPr>
        <i/>
        <sz val="10"/>
        <color indexed="8"/>
        <rFont val="Times New Roman"/>
        <family val="1"/>
      </rPr>
      <t xml:space="preserve">   </t>
    </r>
    <r>
      <rPr>
        <i/>
        <u val="single"/>
        <sz val="10"/>
        <color indexed="8"/>
        <rFont val="Times New Roman"/>
        <family val="1"/>
      </rPr>
      <t xml:space="preserve">Субсидия на финансовое обеспечение выполнения </t>
    </r>
  </si>
  <si>
    <r>
      <t xml:space="preserve">                          </t>
    </r>
    <r>
      <rPr>
        <i/>
        <u val="single"/>
        <sz val="10"/>
        <color indexed="8"/>
        <rFont val="Times New Roman"/>
        <family val="1"/>
      </rPr>
      <t xml:space="preserve"> муниципального задания на оказание муниципальных услуг (выполнения работ)</t>
    </r>
  </si>
  <si>
    <r>
      <t xml:space="preserve">  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Источник финансового обеспечения</t>
    </r>
  </si>
  <si>
    <t>Затраты на содержание имущества</t>
  </si>
  <si>
    <t>2. Обоснования (расчеты) плановых показателей субсидии на иные цели</t>
  </si>
  <si>
    <t xml:space="preserve">            </t>
  </si>
  <si>
    <r>
      <t xml:space="preserve">     </t>
    </r>
    <r>
      <rPr>
        <sz val="10"/>
        <color indexed="8"/>
        <rFont val="Times New Roman"/>
        <family val="1"/>
      </rPr>
      <t xml:space="preserve"> Источник финансового обеспечения</t>
    </r>
    <r>
      <rPr>
        <b/>
        <sz val="10"/>
        <color indexed="8"/>
        <rFont val="Times New Roman"/>
        <family val="1"/>
      </rPr>
      <t xml:space="preserve"> </t>
    </r>
    <r>
      <rPr>
        <b/>
        <i/>
        <u val="single"/>
        <sz val="10"/>
        <color indexed="8"/>
        <rFont val="Times New Roman"/>
        <family val="1"/>
      </rPr>
      <t>"5" Субсидии на иные цели</t>
    </r>
  </si>
  <si>
    <r>
      <t xml:space="preserve">Субсидия на предоставление мер социальной поддержки учащимся с ограниченными возможностями здоровья                                    </t>
    </r>
    <r>
      <rPr>
        <b/>
        <i/>
        <sz val="10"/>
        <color indexed="8"/>
        <rFont val="Times New Roman"/>
        <family val="1"/>
      </rPr>
      <t xml:space="preserve"> КБК  915-1003-0110107250-612</t>
    </r>
  </si>
  <si>
    <t>3.</t>
  </si>
  <si>
    <t>3. Обоснования (расчеты) плановых показателей поступлений от оказания услуг на платной основе</t>
  </si>
  <si>
    <r>
      <t xml:space="preserve">    </t>
    </r>
    <r>
      <rPr>
        <sz val="10"/>
        <color indexed="8"/>
        <rFont val="Times New Roman"/>
        <family val="1"/>
      </rPr>
      <t xml:space="preserve">  Код вида расходов</t>
    </r>
    <r>
      <rPr>
        <b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 xml:space="preserve">  </t>
    </r>
    <r>
      <rPr>
        <b/>
        <i/>
        <u val="single"/>
        <sz val="10"/>
        <color indexed="8"/>
        <rFont val="Times New Roman"/>
        <family val="1"/>
      </rPr>
      <t>130 Доходы от оказания платных услуг (работ), компенсаций затрат</t>
    </r>
  </si>
  <si>
    <r>
      <t xml:space="preserve">    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Источник финансового обеспечения</t>
    </r>
    <r>
      <rPr>
        <i/>
        <sz val="10"/>
        <color indexed="8"/>
        <rFont val="Times New Roman"/>
        <family val="1"/>
      </rPr>
      <t xml:space="preserve"> </t>
    </r>
    <r>
      <rPr>
        <b/>
        <i/>
        <u val="single"/>
        <sz val="10"/>
        <color indexed="8"/>
        <rFont val="Times New Roman"/>
        <family val="1"/>
      </rPr>
      <t>"2" Поступления на финансовое обеспечение выполнения государственного (муниципального) задания от оказания услуг (выполнения работ) на платной основе и от иной приносящей доход деятельности</t>
    </r>
  </si>
  <si>
    <t>II. Обоснования (расчеты) плановых показателей выплат.</t>
  </si>
  <si>
    <t>1. Расчеты (обоснования) выплат персоналу (строка 2100)</t>
  </si>
  <si>
    <t>Код видов расходов</t>
  </si>
  <si>
    <t>111 "Оплата труда"</t>
  </si>
  <si>
    <t xml:space="preserve">Источник финансового обеспечения  </t>
  </si>
  <si>
    <t>"4" Субсидия на финансовое обеспечение выполнения муниципального задания на оказание муниципальных услуг (выполнения работ)</t>
  </si>
  <si>
    <r>
      <rPr>
        <b/>
        <sz val="11"/>
        <rFont val="Times New Roman"/>
        <family val="1"/>
      </rPr>
      <t xml:space="preserve">КБК </t>
    </r>
    <r>
      <rPr>
        <sz val="11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>915-0701-011012Н020-611</t>
    </r>
  </si>
  <si>
    <t>1.1 Расчеты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</si>
  <si>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</si>
  <si>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</si>
  <si>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</si>
  <si>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</si>
  <si>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</si>
  <si>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</si>
  <si>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Северная надбавка 50%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</si>
  <si>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</si>
  <si>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</si>
  <si>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</si>
  <si>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</si>
  <si>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</si>
  <si>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</si>
  <si>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</si>
  <si>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</si>
  <si>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</si>
  <si>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</si>
  <si>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</si>
  <si>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</si>
  <si>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</si>
  <si>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</si>
  <si>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</si>
  <si>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</si>
  <si>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</si>
  <si>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</si>
  <si>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</si>
  <si>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</si>
  <si>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</si>
  <si>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 (АУП)</t>
  </si>
  <si>
    <t>Вспомогательный персонал (ВП) иМОП</t>
  </si>
  <si>
    <t>Основной персонал (ОП)</t>
  </si>
  <si>
    <t>Итого:</t>
  </si>
  <si>
    <t xml:space="preserve"> Расчеты (обоснования) выплат персоналу пособия за первые три дня временной нетрудоспособности</t>
  </si>
  <si>
    <t>Наименование расходов</t>
  </si>
  <si>
    <t>Численность</t>
  </si>
  <si>
    <t>Количество</t>
  </si>
  <si>
    <t>Размер</t>
  </si>
  <si>
    <t>Сумма, руб.</t>
  </si>
  <si>
    <t>работников,</t>
  </si>
  <si>
    <t>выплат в год</t>
  </si>
  <si>
    <t>выплаты</t>
  </si>
  <si>
    <t>(гр. 3×гр. 4×гр.5)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</si>
  <si>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</si>
  <si>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</si>
  <si>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</si>
  <si>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</si>
  <si>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</si>
  <si>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</si>
  <si>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Пособие за первые три дня временной нетрудоспособности за счет средств работодателя</t>
  </si>
  <si>
    <t>Расчеты (обоснования) выплат пособия за первые три дня временной нетрудоспособности за счет средств работодателя</t>
  </si>
  <si>
    <t>КОСГУ</t>
  </si>
  <si>
    <t xml:space="preserve">1.2. Расчеты (обоснования) выплат персоналу при направлении в служебные командировки </t>
  </si>
  <si>
    <r>
      <rPr>
        <b/>
        <sz val="10.5"/>
        <rFont val="Times New Roman"/>
        <family val="1"/>
      </rPr>
      <t>Код видов расходов</t>
    </r>
    <r>
      <rPr>
        <sz val="10.5"/>
        <rFont val="Times New Roman"/>
        <family val="1"/>
      </rPr>
      <t xml:space="preserve"> </t>
    </r>
    <r>
      <rPr>
        <b/>
        <i/>
        <u val="single"/>
        <sz val="10.5"/>
        <rFont val="Times New Roman"/>
        <family val="1"/>
      </rPr>
      <t>112 Иные выплаты персоналу учреждений, за исключением фонда оплаты труда</t>
    </r>
  </si>
  <si>
    <t>Источник финансового обеспечения</t>
  </si>
  <si>
    <t>Средний размер</t>
  </si>
  <si>
    <t>выплаты на одного</t>
  </si>
  <si>
    <t>дней</t>
  </si>
  <si>
    <t>работника в день,</t>
  </si>
  <si>
    <t>чел.</t>
  </si>
  <si>
    <t>руб.</t>
  </si>
  <si>
    <t>Компенсация дополнительных расходов,связанных с проживанием вне места постоянного жительства (суточные)</t>
  </si>
  <si>
    <t>Компенсация расходов на оплату стоимости проезда и провоза багажа к месту использования отпуска и обратно для лиц. Работающих в районах Крайнего Севери и приравненных к ним местностях и членов их семей</t>
  </si>
  <si>
    <t xml:space="preserve">Компенсация расходов по найму жилого помещения </t>
  </si>
  <si>
    <t>1.3. Расчеты (обоснования) выплат персоналу по уходу за ребенком</t>
  </si>
  <si>
    <t>Пособие по уходу за ребенком до 3 лет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</si>
  <si>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</si>
  <si>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</si>
  <si>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 (КОСГУ 213)</t>
  </si>
  <si>
    <r>
      <t xml:space="preserve">Код видов расходов </t>
    </r>
    <r>
      <rPr>
        <b/>
        <i/>
        <u val="single"/>
        <sz val="11"/>
        <rFont val="Times New Roman"/>
        <family val="1"/>
      </rPr>
      <t>119  Взносы по обязательному социальному страхованию на выплаты по оплате труда работников и иные выплаты работникам учреждений</t>
    </r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</si>
  <si>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</si>
  <si>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</si>
  <si>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</si>
  <si>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</si>
  <si>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</si>
  <si>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</si>
  <si>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</si>
  <si>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</si>
  <si>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</si>
  <si>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</si>
  <si>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</si>
  <si>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</si>
  <si>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</si>
  <si>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</si>
  <si>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</si>
  <si>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</si>
  <si>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</si>
  <si>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</si>
  <si>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</si>
  <si>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</si>
  <si>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</si>
  <si>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</si>
  <si>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</si>
  <si>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</si>
  <si>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</si>
  <si>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</si>
  <si>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</si>
  <si>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</si>
  <si>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4.</t>
  </si>
  <si>
    <t xml:space="preserve">Возврат средств от ФСС в счет восстановления расходов, превышающих стр.взносы 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</si>
  <si>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</si>
  <si>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</si>
  <si>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321 Пособия, компенсации и иные социальные выплаты гражданам, кроме публичных нормативных обязательств</t>
  </si>
  <si>
    <t>КБК</t>
  </si>
  <si>
    <t>Размер одной</t>
  </si>
  <si>
    <t>Общая сумма</t>
  </si>
  <si>
    <t>выплаты, руб.</t>
  </si>
  <si>
    <t>выплат, руб.</t>
  </si>
  <si>
    <t>(гр. 4×гр. 5)</t>
  </si>
  <si>
    <t>Компенсация части затрат родителям на воспитание и обучение детей-инвалидов на дому</t>
  </si>
  <si>
    <t>3. Расчет (обоснование) расходов на уплату налогов, сборов и иных платежей</t>
  </si>
  <si>
    <t>851 Уплата налога на имущество организаций и земельного налога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</si>
  <si>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</si>
  <si>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</si>
  <si>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</si>
  <si>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</si>
  <si>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</si>
  <si>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</si>
  <si>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</si>
  <si>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4×гр. 5/100)</t>
  </si>
  <si>
    <t xml:space="preserve">Уплата налога на имущество </t>
  </si>
  <si>
    <t xml:space="preserve">Уплата земельного налога </t>
  </si>
  <si>
    <t>852 Уплата прочих налогов, сборов</t>
  </si>
  <si>
    <t>Уплата налога на имущество (291)</t>
  </si>
  <si>
    <t>Уплата земельного налога (291)</t>
  </si>
  <si>
    <t xml:space="preserve">Уплата транспортного налога </t>
  </si>
  <si>
    <t>Гос.пошлина за предоставление лицензии</t>
  </si>
  <si>
    <t>853 Уплата иных платежей</t>
  </si>
  <si>
    <t>"2" Приносящая доход деятельность</t>
  </si>
  <si>
    <t>Штрафы по итогам проверок контролирующих органов; Пени за несвоевременную уплату налогов, сборов (предпринимательская деят.)</t>
  </si>
  <si>
    <t xml:space="preserve">4. Расчет (обоснование) расходов на безвозмездные </t>
  </si>
  <si>
    <t>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</si>
  <si>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</si>
  <si>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</si>
  <si>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</si>
  <si>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 Прочая закупка товаров, работ и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</si>
  <si>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</si>
  <si>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</si>
  <si>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</si>
  <si>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</si>
  <si>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</si>
  <si>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</si>
  <si>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Абонентская и повременная плата за использование линий связи</t>
  </si>
  <si>
    <t>Услуги интернет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</si>
  <si>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</si>
  <si>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</si>
  <si>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</si>
  <si>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</si>
  <si>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(гр. 3×гр. 4)</t>
  </si>
  <si>
    <t>перевозки</t>
  </si>
  <si>
    <t>Оказание услуг по транспортировке люминисцентных ламп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</si>
  <si>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</si>
  <si>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</si>
  <si>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</si>
  <si>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</si>
  <si>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</si>
  <si>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</si>
  <si>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</si>
  <si>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</si>
  <si>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</si>
  <si>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Электроэнергия, кВт</t>
  </si>
  <si>
    <t>Холодное водоснабжение, м 3</t>
  </si>
  <si>
    <t>Ассенизация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</si>
  <si>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</si>
  <si>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</si>
  <si>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</si>
  <si>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</si>
  <si>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</si>
  <si>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</si>
  <si>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</t>
  </si>
  <si>
    <t>1.1. Расчеты (обоснования) расходов на оплату труда</t>
  </si>
  <si>
    <t>111 Фонд оплаты труда учреждений</t>
  </si>
  <si>
    <t xml:space="preserve">в Федеральный фонд обязательного медицинского страхования </t>
  </si>
  <si>
    <t>"5" Субсидия на иные цели</t>
  </si>
  <si>
    <t>6.5. Расчет (обоснование) расходов на оплату работ, услуг по содержанию имущества                              (КОСГУ 225)</t>
  </si>
  <si>
    <t>Объект</t>
  </si>
  <si>
    <t>работ</t>
  </si>
  <si>
    <t>работ (услуг),</t>
  </si>
  <si>
    <t>(услуг)</t>
  </si>
  <si>
    <t>Выполнение работ по установке пандусов</t>
  </si>
  <si>
    <t>с.Кочево, ул. Титова, д. 10</t>
  </si>
  <si>
    <r>
      <t>99207010150107180612</t>
    </r>
    <r>
      <rPr>
        <b/>
        <i/>
        <sz val="12"/>
        <color indexed="9"/>
        <rFont val="Times New Roman"/>
        <family val="1"/>
      </rPr>
      <t>.</t>
    </r>
  </si>
  <si>
    <t>Расчет (обоснование) расходов на оплату работ, услуг по содержанию имущества                              (КОСГУ 225)</t>
  </si>
  <si>
    <t>Субсидия на монтаж кровельных перил и снегозадержания по периметру кровли здания</t>
  </si>
  <si>
    <t>с.Кочево, ул. 9 Мая, д.11 а</t>
  </si>
  <si>
    <t>Субсидия на устройство теневых навесов и прогулочных веранд в детских дошкольных учреждениях</t>
  </si>
  <si>
    <t>п. Октябрьский</t>
  </si>
  <si>
    <t>Субсидия на устройство ограждения вокруг учреждения в соответствии с нормативными требованиями</t>
  </si>
  <si>
    <r>
      <t>99207010150107160612</t>
    </r>
    <r>
      <rPr>
        <b/>
        <i/>
        <sz val="12"/>
        <color indexed="9"/>
        <rFont val="Times New Roman"/>
        <family val="1"/>
      </rPr>
      <t>.</t>
    </r>
  </si>
  <si>
    <t>Текущий ремонт полов в здании детского сада</t>
  </si>
  <si>
    <t>с.Кочево, ул. Анны Хомяковой, д. 10</t>
  </si>
  <si>
    <r>
      <t>99207010150107260612</t>
    </r>
    <r>
      <rPr>
        <b/>
        <i/>
        <sz val="12"/>
        <color indexed="9"/>
        <rFont val="Times New Roman"/>
        <family val="1"/>
      </rPr>
      <t>.</t>
    </r>
  </si>
  <si>
    <t>6.6. Расчет (обоснование) расходов на оплату прочих работ, услуг</t>
  </si>
  <si>
    <t>(КОСГУ 226)</t>
  </si>
  <si>
    <t>договоров</t>
  </si>
  <si>
    <t>услуги, руб.</t>
  </si>
  <si>
    <t>Работы по благоустройству территории: Обустройство спортивной площадки</t>
  </si>
  <si>
    <t>9920701011012Н020612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</si>
  <si>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</si>
  <si>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</si>
  <si>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</si>
  <si>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</si>
  <si>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</si>
  <si>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915-1003-0110107250-612</t>
  </si>
  <si>
    <t>Продукты питания для детей с ОВЗ</t>
  </si>
  <si>
    <t>9741004011022Н020612</t>
  </si>
  <si>
    <t>Продукты питания</t>
  </si>
  <si>
    <t>915-1004-011022Н020-612</t>
  </si>
  <si>
    <t>Продукты питания компенсации части родительской платы</t>
  </si>
  <si>
    <t>112 Иные выплаты персоналу учреждений, за исключением фонда оплаты труда</t>
  </si>
  <si>
    <t>Компенсация расходов по оплате жилого помещения, коммунальных услуг отдельным категориям граждан, проживающих в сельской местности</t>
  </si>
  <si>
    <t>Субвенции</t>
  </si>
  <si>
    <t>Дошкольное образование</t>
  </si>
  <si>
    <t>Начальное общее образование</t>
  </si>
  <si>
    <t>Основное общее образование</t>
  </si>
  <si>
    <t>Дотации</t>
  </si>
  <si>
    <r>
      <t xml:space="preserve">   </t>
    </r>
    <r>
      <rPr>
        <sz val="10"/>
        <color indexed="8"/>
        <rFont val="Times New Roman"/>
        <family val="1"/>
      </rPr>
      <t xml:space="preserve">   Код вида расходов</t>
    </r>
    <r>
      <rPr>
        <i/>
        <sz val="10"/>
        <color indexed="8"/>
        <rFont val="Times New Roman"/>
        <family val="1"/>
      </rPr>
      <t xml:space="preserve">   </t>
    </r>
    <r>
      <rPr>
        <b/>
        <i/>
        <u val="single"/>
        <sz val="10"/>
        <color indexed="8"/>
        <rFont val="Times New Roman"/>
        <family val="1"/>
      </rPr>
      <t>150 Прочие доходы</t>
    </r>
  </si>
  <si>
    <r>
      <t xml:space="preserve">Единая субвенция на образование (меры социальной поддержки педагогическим работникам)                                                             </t>
    </r>
    <r>
      <rPr>
        <b/>
        <i/>
        <sz val="10"/>
        <color indexed="8"/>
        <rFont val="Times New Roman"/>
        <family val="1"/>
      </rPr>
      <t>КБК 915-0702-012032Н020-612</t>
    </r>
  </si>
  <si>
    <r>
      <t xml:space="preserve">Субвенция на оплату жтлого помещения и коммунальных услуг педагогическим работникам, проживающих в сельской местности                                                                                           </t>
    </r>
    <r>
      <rPr>
        <b/>
        <sz val="10"/>
        <color indexed="8"/>
        <rFont val="Times New Roman"/>
        <family val="1"/>
      </rPr>
      <t>КБК 915-1003-012032С170-612</t>
    </r>
  </si>
  <si>
    <r>
      <t xml:space="preserve">Субвенция на образование (меры социальной поддержки обучающимися из малоимущих многодетных и малоимущих семей)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КБК 915-1003-02012Н020-612</t>
    </r>
  </si>
  <si>
    <r>
      <t xml:space="preserve">Субвенция на образование (компенсация части родительской платы)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КБК 915-1004-011022Н020-612 </t>
    </r>
  </si>
  <si>
    <t>Субсидия на мероприятия по защите  объектов образования ,культуры и спорта</t>
  </si>
  <si>
    <r>
      <t xml:space="preserve">Субсидия на меропрятия,напрвленные на развитеие молодежной политике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КБК 915-0707-0250107040-612</t>
    </r>
  </si>
  <si>
    <r>
      <t xml:space="preserve">Субсидия на предоставление единовременых выплат работникам образ.учреждений ,обеспеившим дистанционное обучение учащихся и работу дошкольных дежурных групп                                                                           </t>
    </r>
    <r>
      <rPr>
        <b/>
        <sz val="10"/>
        <color indexed="8"/>
        <rFont val="Times New Roman"/>
        <family val="1"/>
      </rPr>
      <t>КБК 915-0702-0120123370-612</t>
    </r>
  </si>
  <si>
    <r>
      <t xml:space="preserve">Субсидия на реализацию муниципальной программы "Развитие системы образования и патриотического воспитания в Кочевском муниципальном округе "Организация отдыха и оздоровления детей                                                    </t>
    </r>
    <r>
      <rPr>
        <b/>
        <sz val="10"/>
        <color indexed="8"/>
        <rFont val="Times New Roman"/>
        <family val="1"/>
      </rPr>
      <t>КБК 915-0707-0140107080-612</t>
    </r>
  </si>
  <si>
    <r>
      <t xml:space="preserve">Субсидия на реализацию муниципальной программы "Развитие системы образования и патриотического воспитания в Кочевском муниципальном округе "Организация временного трудоустройства несовершеннолетних граждан в возрасте от 14 до 18 лет в каникулярный период                                                    </t>
    </r>
    <r>
      <rPr>
        <b/>
        <sz val="10"/>
        <color indexed="8"/>
        <rFont val="Times New Roman"/>
        <family val="1"/>
      </rPr>
      <t>КБК 915-0707-0140107150-612</t>
    </r>
  </si>
  <si>
    <r>
      <t xml:space="preserve">КБК  </t>
    </r>
    <r>
      <rPr>
        <b/>
        <i/>
        <u val="single"/>
        <sz val="10.5"/>
        <rFont val="Times New Roman"/>
        <family val="1"/>
      </rPr>
      <t>992-0702-0120107020-611</t>
    </r>
  </si>
  <si>
    <t xml:space="preserve">Компенсация расходов по проезду в служебные командировки </t>
  </si>
  <si>
    <t xml:space="preserve">            992-07002(0701)-012012Н020-611</t>
  </si>
  <si>
    <t>915 0701 012012Н020 611</t>
  </si>
  <si>
    <t>915-0702-0120107020-611</t>
  </si>
  <si>
    <t>ПАЗ-32053</t>
  </si>
  <si>
    <t>ГАЗ-322171</t>
  </si>
  <si>
    <t>А/м ГАЗ-322171</t>
  </si>
  <si>
    <t>ДТ-75</t>
  </si>
  <si>
    <t>ЮМЗ</t>
  </si>
  <si>
    <t>LADA 213100</t>
  </si>
  <si>
    <t>госпошлина</t>
  </si>
  <si>
    <t>9976617,38</t>
  </si>
  <si>
    <t>Плата за выбросы и отходы</t>
  </si>
  <si>
    <t>Почтовые конверты и марки</t>
  </si>
  <si>
    <t>Обращение ТКО</t>
  </si>
  <si>
    <t>224(КСГУ)</t>
  </si>
  <si>
    <t xml:space="preserve">Субсидии на иные цели                                КБК 915 0702 012032Н020 612 </t>
  </si>
  <si>
    <t>915-1003-012032С170-612</t>
  </si>
  <si>
    <t>3. Расчет (обоснование) расходов на социальные и иные выплаты населению</t>
  </si>
  <si>
    <t>Субсидия на иные цели           КБК915-0707-0250107040-612</t>
  </si>
  <si>
    <t>Мероприятия направленные на развитие молодежной политики</t>
  </si>
  <si>
    <r>
      <t xml:space="preserve">КБК </t>
    </r>
    <r>
      <rPr>
        <b/>
        <i/>
        <u val="single"/>
        <sz val="11"/>
        <rFont val="Times New Roman"/>
        <family val="1"/>
      </rPr>
      <t>915-0314-0810103040-612</t>
    </r>
  </si>
  <si>
    <t>Мероприятия по защите объектов  образования ,культуры и спорта</t>
  </si>
  <si>
    <t>915-1003-012012Н020-612</t>
  </si>
  <si>
    <t>Продукты питания (многодетные и малоимущие)</t>
  </si>
  <si>
    <t>915-0707-0140107080-612</t>
  </si>
  <si>
    <t>Организация отдыха и оздоровления детей</t>
  </si>
  <si>
    <t xml:space="preserve">Субсидии на иные цели                                КБК 915 0707 0140107150 612 </t>
  </si>
  <si>
    <t>6.5. Расчет (обоснование) расходов на оплату работ ,услуг по содержанию имущества</t>
  </si>
  <si>
    <t>Услуги тех.обслуживания охранно-пожарной сигнализации(АПС)</t>
  </si>
  <si>
    <t>Объет</t>
  </si>
  <si>
    <t xml:space="preserve">Количество </t>
  </si>
  <si>
    <t xml:space="preserve">работ </t>
  </si>
  <si>
    <t>Стоимость работ</t>
  </si>
  <si>
    <t>(услуг),руб</t>
  </si>
  <si>
    <t>Услуги видионаблюдения</t>
  </si>
  <si>
    <t>Услуги тех.обслуживание КТС</t>
  </si>
  <si>
    <t>Услуги по обслуживанию пожарной сигнализации</t>
  </si>
  <si>
    <t>Услуги по контролю за состоянием комплекс ТСО</t>
  </si>
  <si>
    <t>Услуги Дератизации (м2)</t>
  </si>
  <si>
    <t>Услуги по по заправке картриджа</t>
  </si>
  <si>
    <t>Услуги по заправке огнетушителей</t>
  </si>
  <si>
    <t>6.6. Расчет (обоснование) расходов на оплату прочих работ ,услуг</t>
  </si>
  <si>
    <t>услуги</t>
  </si>
  <si>
    <t>Услуги предрейсовые медосмотры водителей</t>
  </si>
  <si>
    <t xml:space="preserve">Услуги тех. Абонентское обслуживание </t>
  </si>
  <si>
    <t>Курсы повышения квалификации</t>
  </si>
  <si>
    <t>Периодические медицинские осмотры</t>
  </si>
  <si>
    <t>Лабораторные исследования овощей,песка,аккарицидная обработка территории</t>
  </si>
  <si>
    <t>Услуги по продлению неисключительных прав на результаты интеллектуальной деятельности с определенным сроком полезного использования</t>
  </si>
  <si>
    <t>Подписка на периодическую печать</t>
  </si>
  <si>
    <t>Услуги по ОСАГО</t>
  </si>
  <si>
    <t>Услуги по тех.осмотр</t>
  </si>
  <si>
    <t>Поверка манометров</t>
  </si>
  <si>
    <t>10336617,38</t>
  </si>
  <si>
    <t>6.7. Расчет (обоснование) расходов на приобретение ОС,материальных запасов</t>
  </si>
  <si>
    <t>Приобретение МЗ(учебники)</t>
  </si>
  <si>
    <t>Приобретение МЗ(оборудование)</t>
  </si>
  <si>
    <t>Приобретение МЗ(Котел универсальный)</t>
  </si>
  <si>
    <t>Горюче-смазочные материалы</t>
  </si>
  <si>
    <t>Строительные материалы</t>
  </si>
  <si>
    <t>Хозяйственные материалы</t>
  </si>
  <si>
    <t>Канцелярские товары</t>
  </si>
  <si>
    <t>Приобретение МЗ(СИЗ)</t>
  </si>
  <si>
    <t>Приобретение МЗ(Запчасти на ТС)</t>
  </si>
  <si>
    <t>Приобретение МЗ(Дрова)</t>
  </si>
  <si>
    <t>Приобретение МЗ</t>
  </si>
  <si>
    <t>345-</t>
  </si>
  <si>
    <t>346-</t>
  </si>
  <si>
    <t>А.Н.Юркин</t>
  </si>
  <si>
    <t>14.08.2020</t>
  </si>
  <si>
    <t>14</t>
  </si>
  <si>
    <t>АВГУСТА</t>
  </si>
  <si>
    <t>573Ь8248</t>
  </si>
  <si>
    <t>1510</t>
  </si>
  <si>
    <t>М.В.ЖУКОВ</t>
  </si>
  <si>
    <t>И.О.Руководителя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</si>
</sst>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i/>
      <u val="single"/>
      <sz val="10.5"/>
      <name val="Times New Roman"/>
      <family val="1"/>
    </font>
    <font>
      <b/>
      <i/>
      <sz val="10.5"/>
      <name val="Times New Roman"/>
      <family val="1"/>
    </font>
    <font>
      <b/>
      <u val="single"/>
      <sz val="10.5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b/>
      <i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mo"/>
      <family val="0"/>
    </font>
    <font>
      <i/>
      <sz val="10"/>
      <color indexed="8"/>
      <name val="Arimo"/>
      <family val="0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Arimo"/>
      <family val="0"/>
    </font>
    <font>
      <i/>
      <sz val="10"/>
      <color rgb="FF000000"/>
      <name val="Times New Roman"/>
      <family val="1"/>
    </font>
    <font>
      <i/>
      <sz val="10"/>
      <color rgb="FF000000"/>
      <name val="Arimo"/>
      <family val="0"/>
    </font>
    <font>
      <i/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6" fillId="0" borderId="23" xfId="0" applyFont="1" applyBorder="1" applyAlignment="1">
      <alignment horizontal="center" vertical="top" wrapText="1"/>
    </xf>
    <xf numFmtId="0" fontId="7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6" fillId="0" borderId="23" xfId="0" applyFont="1" applyBorder="1" applyAlignment="1">
      <alignment/>
    </xf>
    <xf numFmtId="0" fontId="82" fillId="0" borderId="23" xfId="0" applyFont="1" applyBorder="1" applyAlignment="1">
      <alignment/>
    </xf>
    <xf numFmtId="4" fontId="76" fillId="0" borderId="23" xfId="0" applyNumberFormat="1" applyFont="1" applyBorder="1" applyAlignment="1">
      <alignment/>
    </xf>
    <xf numFmtId="0" fontId="76" fillId="0" borderId="23" xfId="0" applyFont="1" applyBorder="1" applyAlignment="1">
      <alignment wrapText="1"/>
    </xf>
    <xf numFmtId="0" fontId="82" fillId="0" borderId="23" xfId="0" applyFont="1" applyBorder="1" applyAlignment="1">
      <alignment wrapText="1"/>
    </xf>
    <xf numFmtId="0" fontId="76" fillId="0" borderId="23" xfId="0" applyFont="1" applyBorder="1" applyAlignment="1">
      <alignment horizontal="center"/>
    </xf>
    <xf numFmtId="4" fontId="82" fillId="0" borderId="23" xfId="0" applyNumberFormat="1" applyFont="1" applyBorder="1" applyAlignment="1">
      <alignment/>
    </xf>
    <xf numFmtId="0" fontId="76" fillId="0" borderId="0" xfId="0" applyFont="1" applyBorder="1" applyAlignment="1">
      <alignment/>
    </xf>
    <xf numFmtId="4" fontId="76" fillId="0" borderId="0" xfId="0" applyNumberFormat="1" applyFont="1" applyBorder="1" applyAlignment="1">
      <alignment/>
    </xf>
    <xf numFmtId="0" fontId="76" fillId="0" borderId="2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0" fontId="22" fillId="0" borderId="16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22" fillId="0" borderId="2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3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33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4" fontId="28" fillId="0" borderId="13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wrapText="1"/>
    </xf>
    <xf numFmtId="0" fontId="22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right"/>
    </xf>
    <xf numFmtId="0" fontId="22" fillId="0" borderId="12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3" xfId="0" applyNumberFormat="1" applyFont="1" applyBorder="1" applyAlignment="1">
      <alignment horizontal="center" wrapText="1"/>
    </xf>
    <xf numFmtId="0" fontId="22" fillId="0" borderId="28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left" wrapText="1"/>
    </xf>
    <xf numFmtId="49" fontId="76" fillId="0" borderId="23" xfId="0" applyNumberFormat="1" applyFont="1" applyBorder="1" applyAlignment="1">
      <alignment/>
    </xf>
    <xf numFmtId="2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2" fillId="0" borderId="2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2" fontId="22" fillId="0" borderId="0" xfId="0" applyNumberFormat="1" applyFont="1" applyAlignment="1">
      <alignment horizontal="left"/>
    </xf>
    <xf numFmtId="0" fontId="1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indent="3"/>
    </xf>
    <xf numFmtId="0" fontId="6" fillId="0" borderId="22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 indent="3"/>
    </xf>
    <xf numFmtId="2" fontId="6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2" fontId="1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40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0" fontId="1" fillId="0" borderId="4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4"/>
    </xf>
    <xf numFmtId="49" fontId="1" fillId="0" borderId="4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 indent="1"/>
    </xf>
    <xf numFmtId="0" fontId="6" fillId="0" borderId="11" xfId="0" applyNumberFormat="1" applyFont="1" applyBorder="1" applyAlignment="1">
      <alignment horizontal="left" indent="1"/>
    </xf>
    <xf numFmtId="0" fontId="6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justify" wrapText="1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4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0" fillId="0" borderId="1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2" fontId="1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wrapText="1" indent="4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43" xfId="0" applyNumberFormat="1" applyFont="1" applyBorder="1" applyAlignment="1">
      <alignment horizontal="center" vertical="top"/>
    </xf>
    <xf numFmtId="0" fontId="0" fillId="0" borderId="11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79" fillId="0" borderId="0" xfId="0" applyFont="1" applyAlignment="1">
      <alignment horizontal="left"/>
    </xf>
    <xf numFmtId="0" fontId="82" fillId="0" borderId="0" xfId="0" applyFont="1" applyBorder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6" fillId="0" borderId="13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3" fillId="0" borderId="0" xfId="0" applyFont="1" applyAlignment="1">
      <alignment horizontal="right" vertical="center" wrapText="1"/>
    </xf>
    <xf numFmtId="0" fontId="83" fillId="0" borderId="0" xfId="0" applyFont="1" applyAlignment="1">
      <alignment horizontal="right" vertical="center"/>
    </xf>
    <xf numFmtId="0" fontId="22" fillId="0" borderId="2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4" fontId="22" fillId="0" borderId="20" xfId="0" applyNumberFormat="1" applyFont="1" applyBorder="1" applyAlignment="1">
      <alignment horizontal="right" wrapText="1"/>
    </xf>
    <xf numFmtId="4" fontId="22" fillId="0" borderId="13" xfId="0" applyNumberFormat="1" applyFont="1" applyBorder="1" applyAlignment="1">
      <alignment horizontal="right" wrapText="1"/>
    </xf>
    <xf numFmtId="4" fontId="22" fillId="0" borderId="21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4" fontId="28" fillId="0" borderId="20" xfId="0" applyNumberFormat="1" applyFont="1" applyBorder="1" applyAlignment="1">
      <alignment horizontal="right" wrapText="1"/>
    </xf>
    <xf numFmtId="4" fontId="28" fillId="0" borderId="13" xfId="0" applyNumberFormat="1" applyFont="1" applyBorder="1" applyAlignment="1">
      <alignment horizontal="right" wrapText="1"/>
    </xf>
    <xf numFmtId="4" fontId="28" fillId="0" borderId="21" xfId="0" applyNumberFormat="1" applyFont="1" applyBorder="1" applyAlignment="1">
      <alignment horizontal="right" wrapText="1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4" fontId="28" fillId="0" borderId="16" xfId="0" applyNumberFormat="1" applyFont="1" applyBorder="1" applyAlignment="1">
      <alignment horizontal="right"/>
    </xf>
    <xf numFmtId="4" fontId="28" fillId="0" borderId="11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4" fontId="22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9" fontId="22" fillId="0" borderId="26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top"/>
    </xf>
    <xf numFmtId="0" fontId="22" fillId="0" borderId="24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26" xfId="0" applyNumberFormat="1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2" fillId="0" borderId="20" xfId="0" applyNumberFormat="1" applyFont="1" applyBorder="1" applyAlignment="1">
      <alignment horizontal="center" vertical="top" wrapText="1"/>
    </xf>
    <xf numFmtId="0" fontId="22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3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" fontId="22" fillId="0" borderId="24" xfId="0" applyNumberFormat="1" applyFont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4" fontId="22" fillId="0" borderId="25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0" fontId="22" fillId="0" borderId="24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25" xfId="0" applyFont="1" applyBorder="1" applyAlignment="1">
      <alignment horizontal="left" indent="1"/>
    </xf>
    <xf numFmtId="0" fontId="22" fillId="0" borderId="20" xfId="0" applyFont="1" applyBorder="1" applyAlignment="1">
      <alignment horizontal="left" indent="1"/>
    </xf>
    <xf numFmtId="0" fontId="22" fillId="0" borderId="13" xfId="0" applyFont="1" applyBorder="1" applyAlignment="1">
      <alignment horizontal="left" indent="1"/>
    </xf>
    <xf numFmtId="0" fontId="22" fillId="0" borderId="21" xfId="0" applyFont="1" applyBorder="1" applyAlignment="1">
      <alignment horizontal="left" indent="1"/>
    </xf>
    <xf numFmtId="4" fontId="22" fillId="0" borderId="26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0" fontId="22" fillId="0" borderId="26" xfId="0" applyFont="1" applyBorder="1" applyAlignment="1">
      <alignment horizontal="left" indent="1"/>
    </xf>
    <xf numFmtId="0" fontId="22" fillId="0" borderId="0" xfId="0" applyFont="1" applyBorder="1" applyAlignment="1">
      <alignment horizontal="left" indent="1"/>
    </xf>
    <xf numFmtId="0" fontId="22" fillId="0" borderId="27" xfId="0" applyFont="1" applyBorder="1" applyAlignment="1">
      <alignment horizontal="left" indent="1"/>
    </xf>
    <xf numFmtId="4" fontId="22" fillId="0" borderId="24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25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2" fillId="0" borderId="17" xfId="0" applyFont="1" applyBorder="1" applyAlignment="1">
      <alignment horizontal="left" indent="1"/>
    </xf>
    <xf numFmtId="3" fontId="22" fillId="0" borderId="16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1" fontId="22" fillId="0" borderId="20" xfId="0" applyNumberFormat="1" applyFont="1" applyBorder="1" applyAlignment="1">
      <alignment horizontal="right"/>
    </xf>
    <xf numFmtId="1" fontId="22" fillId="0" borderId="13" xfId="0" applyNumberFormat="1" applyFont="1" applyBorder="1" applyAlignment="1">
      <alignment horizontal="right"/>
    </xf>
    <xf numFmtId="1" fontId="22" fillId="0" borderId="21" xfId="0" applyNumberFormat="1" applyFont="1" applyBorder="1" applyAlignment="1">
      <alignment horizontal="right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4" fontId="28" fillId="0" borderId="20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/>
    </xf>
    <xf numFmtId="4" fontId="28" fillId="0" borderId="21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31" fillId="0" borderId="15" xfId="0" applyFont="1" applyBorder="1" applyAlignment="1">
      <alignment horizontal="left" wrapText="1"/>
    </xf>
    <xf numFmtId="49" fontId="35" fillId="0" borderId="13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3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3" xfId="0" applyNumberFormat="1" applyFont="1" applyBorder="1" applyAlignment="1">
      <alignment horizontal="left" wrapText="1"/>
    </xf>
    <xf numFmtId="0" fontId="22" fillId="0" borderId="21" xfId="0" applyNumberFormat="1" applyFont="1" applyBorder="1" applyAlignment="1">
      <alignment horizontal="left" wrapText="1"/>
    </xf>
    <xf numFmtId="2" fontId="22" fillId="0" borderId="20" xfId="0" applyNumberFormat="1" applyFont="1" applyBorder="1" applyAlignment="1">
      <alignment horizontal="right"/>
    </xf>
    <xf numFmtId="2" fontId="22" fillId="0" borderId="13" xfId="0" applyNumberFormat="1" applyFont="1" applyBorder="1" applyAlignment="1">
      <alignment horizontal="right"/>
    </xf>
    <xf numFmtId="2" fontId="22" fillId="0" borderId="21" xfId="0" applyNumberFormat="1" applyFont="1" applyBorder="1" applyAlignment="1">
      <alignment horizontal="right"/>
    </xf>
    <xf numFmtId="0" fontId="36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right"/>
    </xf>
    <xf numFmtId="2" fontId="28" fillId="0" borderId="13" xfId="0" applyNumberFormat="1" applyFont="1" applyBorder="1" applyAlignment="1">
      <alignment horizontal="right"/>
    </xf>
    <xf numFmtId="2" fontId="28" fillId="0" borderId="21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7" xfId="0" applyBorder="1" applyAlignment="1">
      <alignment/>
    </xf>
    <xf numFmtId="49" fontId="35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left"/>
    </xf>
    <xf numFmtId="49" fontId="22" fillId="0" borderId="11" xfId="0" applyNumberFormat="1" applyFont="1" applyBorder="1" applyAlignment="1">
      <alignment horizontal="left"/>
    </xf>
    <xf numFmtId="49" fontId="22" fillId="0" borderId="17" xfId="0" applyNumberFormat="1" applyFont="1" applyBorder="1" applyAlignment="1">
      <alignment horizontal="left"/>
    </xf>
    <xf numFmtId="0" fontId="11" fillId="0" borderId="0" xfId="0" applyFont="1" applyAlignment="1">
      <alignment horizontal="center" wrapText="1"/>
    </xf>
    <xf numFmtId="4" fontId="22" fillId="0" borderId="16" xfId="0" applyNumberFormat="1" applyFont="1" applyBorder="1" applyAlignment="1">
      <alignment horizontal="right" wrapText="1"/>
    </xf>
    <xf numFmtId="4" fontId="22" fillId="0" borderId="11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3" fillId="0" borderId="1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left" vertical="top"/>
    </xf>
    <xf numFmtId="4" fontId="28" fillId="33" borderId="20" xfId="0" applyNumberFormat="1" applyFont="1" applyFill="1" applyBorder="1" applyAlignment="1">
      <alignment horizontal="right"/>
    </xf>
    <xf numFmtId="4" fontId="28" fillId="33" borderId="13" xfId="0" applyNumberFormat="1" applyFont="1" applyFill="1" applyBorder="1" applyAlignment="1">
      <alignment horizontal="right"/>
    </xf>
    <xf numFmtId="4" fontId="28" fillId="33" borderId="21" xfId="0" applyNumberFormat="1" applyFont="1" applyFill="1" applyBorder="1" applyAlignment="1">
      <alignment horizontal="right"/>
    </xf>
    <xf numFmtId="0" fontId="22" fillId="0" borderId="16" xfId="0" applyNumberFormat="1" applyFont="1" applyBorder="1" applyAlignment="1">
      <alignment horizontal="left" wrapText="1"/>
    </xf>
    <xf numFmtId="0" fontId="22" fillId="0" borderId="11" xfId="0" applyNumberFormat="1" applyFont="1" applyBorder="1" applyAlignment="1">
      <alignment horizontal="left" wrapText="1"/>
    </xf>
    <xf numFmtId="0" fontId="22" fillId="0" borderId="17" xfId="0" applyNumberFormat="1" applyFont="1" applyBorder="1" applyAlignment="1">
      <alignment horizontal="left" wrapText="1"/>
    </xf>
    <xf numFmtId="3" fontId="28" fillId="0" borderId="20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49" fontId="33" fillId="0" borderId="13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4;&#1072;&#1088;&#1080;&#1085;&#1072;\&#1055;&#1051;&#1040;&#1053;%20&#1060;&#1061;&#1044;\&#1057;&#1048;&#1051;&#1068;&#1050;&#1040;&#1053;&#1054;&#1050;\&#1055;&#1083;&#1072;&#1085;%20&#1060;&#1061;&#1044;%202020%20&#1053;&#1054;&#1042;&#1067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р1 1.1 (4)"/>
      <sheetName val="1.2-1.4 (4)"/>
      <sheetName val="р. 2-5 (4)"/>
      <sheetName val="р. 6 (4)"/>
      <sheetName val="6"/>
      <sheetName val="р.1 (5)"/>
      <sheetName val="1.2 - 1.4 (5)"/>
      <sheetName val="р. 6-6.7 (5)"/>
      <sheetName val="р.2-5 (5)"/>
    </sheetNames>
    <sheetDataSet>
      <sheetData sheetId="3">
        <row r="27">
          <cell r="DT27">
            <v>26016825.22279524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64"/>
  <sheetViews>
    <sheetView tabSelected="1" view="pageBreakPreview" zoomScaleSheetLayoutView="100" zoomScalePageLayoutView="0" workbookViewId="0" topLeftCell="A88">
      <selection activeCell="ES77" sqref="ES77:FE77"/>
    </sheetView>
  </sheetViews>
  <sheetFormatPr defaultColWidth="0.875" defaultRowHeight="12.75"/>
  <cols>
    <col min="1" max="94" width="0.875" style="1" customWidth="1"/>
    <col min="95" max="95" width="0.12890625" style="1" customWidth="1"/>
    <col min="96" max="96" width="0.875" style="1" hidden="1" customWidth="1"/>
    <col min="97" max="106" width="0.875" style="1" customWidth="1"/>
    <col min="107" max="107" width="0.12890625" style="1" customWidth="1"/>
    <col min="108" max="109" width="0.875" style="1" hidden="1" customWidth="1"/>
    <col min="110" max="118" width="0.875" style="1" customWidth="1"/>
    <col min="119" max="119" width="0.2421875" style="1" customWidth="1"/>
    <col min="120" max="121" width="0.875" style="1" hidden="1" customWidth="1"/>
    <col min="122" max="122" width="2.875" style="1" customWidth="1"/>
    <col min="123" max="129" width="0.875" style="1" customWidth="1"/>
    <col min="130" max="130" width="3.25390625" style="1" customWidth="1"/>
    <col min="131" max="131" width="0.37109375" style="1" customWidth="1"/>
    <col min="132" max="134" width="0.875" style="1" hidden="1" customWidth="1"/>
    <col min="135" max="135" width="2.125" style="1" hidden="1" customWidth="1"/>
    <col min="136" max="147" width="0.875" style="1" customWidth="1"/>
    <col min="148" max="148" width="5.75390625" style="1" customWidth="1"/>
    <col min="149" max="16384" width="0.875" style="1" customWidth="1"/>
  </cols>
  <sheetData>
    <row r="1" spans="106:174" s="3" customFormat="1" ht="10.5">
      <c r="DB1" s="229" t="s">
        <v>0</v>
      </c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</row>
    <row r="2" spans="106:174" s="3" customFormat="1" ht="42" customHeight="1">
      <c r="DB2" s="230" t="s">
        <v>272</v>
      </c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</row>
    <row r="3" ht="6" customHeight="1"/>
    <row r="4" spans="106:174" s="3" customFormat="1" ht="10.5" customHeight="1"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</row>
    <row r="5" ht="0.75" customHeight="1"/>
    <row r="6" spans="140:174" s="3" customFormat="1" ht="10.5">
      <c r="EJ6" s="229" t="s">
        <v>19</v>
      </c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</row>
    <row r="7" spans="140:174" s="3" customFormat="1" ht="10.5"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</row>
    <row r="8" spans="140:174" s="4" customFormat="1" ht="8.25">
      <c r="EJ8" s="231" t="s">
        <v>15</v>
      </c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</row>
    <row r="9" spans="140:174" s="3" customFormat="1" ht="10.5"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</row>
    <row r="10" spans="140:174" s="4" customFormat="1" ht="8.25"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</row>
    <row r="11" spans="140:174" s="3" customFormat="1" ht="10.5"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Y11" s="225" t="s">
        <v>652</v>
      </c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</row>
    <row r="12" spans="140:174" s="4" customFormat="1" ht="8.25">
      <c r="EJ12" s="231" t="s">
        <v>16</v>
      </c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Y12" s="231" t="s">
        <v>17</v>
      </c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</row>
    <row r="13" spans="140:169" s="3" customFormat="1" ht="10.5">
      <c r="EJ13" s="234" t="s">
        <v>18</v>
      </c>
      <c r="EK13" s="234"/>
      <c r="EL13" s="235"/>
      <c r="EM13" s="235"/>
      <c r="EN13" s="235"/>
      <c r="EO13" s="236" t="s">
        <v>18</v>
      </c>
      <c r="EP13" s="236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4">
        <v>20</v>
      </c>
      <c r="FH13" s="234"/>
      <c r="FI13" s="234"/>
      <c r="FJ13" s="226"/>
      <c r="FK13" s="226"/>
      <c r="FL13" s="226"/>
      <c r="FM13" s="3" t="s">
        <v>4</v>
      </c>
    </row>
    <row r="14" ht="11.25" hidden="1"/>
    <row r="15" spans="45:119" s="5" customFormat="1" ht="14.25" customHeight="1">
      <c r="AS15" s="321" t="s">
        <v>227</v>
      </c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</row>
    <row r="16" spans="51:174" s="5" customFormat="1" ht="12">
      <c r="AY16" s="227"/>
      <c r="AZ16" s="227"/>
      <c r="BA16" s="227"/>
      <c r="BB16" s="227"/>
      <c r="BC16" s="227"/>
      <c r="BD16" s="227"/>
      <c r="BE16" s="227"/>
      <c r="BF16" s="237"/>
      <c r="BG16" s="237"/>
      <c r="BH16" s="23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37"/>
      <c r="CF16" s="237"/>
      <c r="CG16" s="237"/>
      <c r="CH16" s="227"/>
      <c r="CI16" s="227"/>
      <c r="CJ16" s="227"/>
      <c r="CK16" s="227"/>
      <c r="CL16" s="227"/>
      <c r="CM16" s="237"/>
      <c r="CN16" s="237"/>
      <c r="CO16" s="237"/>
      <c r="CP16" s="228"/>
      <c r="CQ16" s="228"/>
      <c r="CR16" s="228"/>
      <c r="CS16" s="228"/>
      <c r="CT16" s="228"/>
      <c r="CU16" s="228"/>
      <c r="CV16" s="228"/>
      <c r="CW16" s="228"/>
      <c r="CX16" s="228"/>
      <c r="FF16" s="232" t="s">
        <v>20</v>
      </c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2"/>
    </row>
    <row r="17" spans="162:174" ht="11.25" customHeight="1" thickBot="1">
      <c r="FF17" s="23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4"/>
    </row>
    <row r="18" spans="59:174" ht="12.75" customHeight="1">
      <c r="BG18" s="240" t="s">
        <v>32</v>
      </c>
      <c r="BH18" s="240"/>
      <c r="BI18" s="240"/>
      <c r="BJ18" s="240"/>
      <c r="BK18" s="164" t="s">
        <v>654</v>
      </c>
      <c r="BL18" s="164"/>
      <c r="BM18" s="164"/>
      <c r="BN18" s="241" t="s">
        <v>18</v>
      </c>
      <c r="BO18" s="241"/>
      <c r="BQ18" s="164" t="s">
        <v>655</v>
      </c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240">
        <v>20</v>
      </c>
      <c r="CG18" s="240"/>
      <c r="CH18" s="240"/>
      <c r="CI18" s="242" t="s">
        <v>276</v>
      </c>
      <c r="CJ18" s="242"/>
      <c r="CK18" s="242"/>
      <c r="CL18" s="1" t="s">
        <v>4</v>
      </c>
      <c r="FD18" s="2" t="s">
        <v>21</v>
      </c>
      <c r="FF18" s="221" t="s">
        <v>653</v>
      </c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38"/>
    </row>
    <row r="19" spans="1:174" ht="18" customHeight="1">
      <c r="A19" s="241" t="s">
        <v>24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FD19" s="2" t="s">
        <v>22</v>
      </c>
      <c r="FF19" s="156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239"/>
    </row>
    <row r="20" spans="1:174" ht="11.25" customHeight="1">
      <c r="A20" s="1" t="s">
        <v>25</v>
      </c>
      <c r="AB20" s="243" t="s">
        <v>277</v>
      </c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FD20" s="2" t="s">
        <v>23</v>
      </c>
      <c r="FF20" s="156" t="s">
        <v>273</v>
      </c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239"/>
    </row>
    <row r="21" spans="160:174" ht="11.25">
      <c r="FD21" s="2" t="s">
        <v>22</v>
      </c>
      <c r="FF21" s="156" t="s">
        <v>656</v>
      </c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239"/>
    </row>
    <row r="22" spans="160:174" ht="11.25">
      <c r="FD22" s="2" t="s">
        <v>26</v>
      </c>
      <c r="FF22" s="156" t="s">
        <v>274</v>
      </c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239"/>
    </row>
    <row r="23" spans="1:174" ht="11.25">
      <c r="A23" s="1" t="s">
        <v>30</v>
      </c>
      <c r="K23" s="243" t="s">
        <v>278</v>
      </c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FD23" s="2" t="s">
        <v>27</v>
      </c>
      <c r="FF23" s="156" t="s">
        <v>275</v>
      </c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239"/>
    </row>
    <row r="24" spans="1:174" ht="18" customHeight="1" thickBot="1">
      <c r="A24" s="1" t="s">
        <v>31</v>
      </c>
      <c r="FD24" s="2" t="s">
        <v>28</v>
      </c>
      <c r="FF24" s="248" t="s">
        <v>29</v>
      </c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50"/>
    </row>
    <row r="26" spans="1:174" s="6" customFormat="1" ht="10.5">
      <c r="A26" s="251" t="s">
        <v>33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  <c r="FO26" s="251"/>
      <c r="FP26" s="251"/>
      <c r="FQ26" s="251"/>
      <c r="FR26" s="251"/>
    </row>
    <row r="28" spans="1:174" ht="11.25">
      <c r="A28" s="181" t="s">
        <v>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2"/>
      <c r="BX28" s="187" t="s">
        <v>2</v>
      </c>
      <c r="BY28" s="188"/>
      <c r="BZ28" s="188"/>
      <c r="CA28" s="188"/>
      <c r="CB28" s="188"/>
      <c r="CC28" s="188"/>
      <c r="CD28" s="188"/>
      <c r="CE28" s="189"/>
      <c r="CF28" s="187" t="s">
        <v>232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9"/>
      <c r="CS28" s="187" t="s">
        <v>233</v>
      </c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9"/>
      <c r="DF28" s="196" t="s">
        <v>6</v>
      </c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</row>
    <row r="29" spans="1:174" ht="47.2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4"/>
      <c r="BX29" s="190"/>
      <c r="BY29" s="191"/>
      <c r="BZ29" s="191"/>
      <c r="CA29" s="191"/>
      <c r="CB29" s="191"/>
      <c r="CC29" s="191"/>
      <c r="CD29" s="191"/>
      <c r="CE29" s="192"/>
      <c r="CF29" s="190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2"/>
      <c r="CS29" s="190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2"/>
      <c r="DF29" s="323" t="s">
        <v>252</v>
      </c>
      <c r="DG29" s="324"/>
      <c r="DH29" s="324"/>
      <c r="DI29" s="324"/>
      <c r="DJ29" s="324"/>
      <c r="DK29" s="324"/>
      <c r="DL29" s="324"/>
      <c r="DM29" s="324"/>
      <c r="DN29" s="324"/>
      <c r="DO29" s="324"/>
      <c r="DP29" s="324"/>
      <c r="DQ29" s="324"/>
      <c r="DR29" s="324"/>
      <c r="DS29" s="324"/>
      <c r="DT29" s="324"/>
      <c r="DU29" s="324"/>
      <c r="DV29" s="324"/>
      <c r="DW29" s="324"/>
      <c r="DX29" s="324"/>
      <c r="DY29" s="324"/>
      <c r="DZ29" s="324"/>
      <c r="EA29" s="325"/>
      <c r="EB29" s="17"/>
      <c r="EC29" s="17"/>
      <c r="ED29" s="17"/>
      <c r="EE29" s="17"/>
      <c r="EF29" s="187" t="s">
        <v>228</v>
      </c>
      <c r="EG29" s="326"/>
      <c r="EH29" s="326"/>
      <c r="EI29" s="326"/>
      <c r="EJ29" s="326"/>
      <c r="EK29" s="326"/>
      <c r="EL29" s="326"/>
      <c r="EM29" s="326"/>
      <c r="EN29" s="326"/>
      <c r="EO29" s="326"/>
      <c r="EP29" s="326"/>
      <c r="EQ29" s="326"/>
      <c r="ER29" s="327"/>
      <c r="ES29" s="187" t="s">
        <v>229</v>
      </c>
      <c r="ET29" s="188"/>
      <c r="EU29" s="188"/>
      <c r="EV29" s="188"/>
      <c r="EW29" s="188"/>
      <c r="EX29" s="188"/>
      <c r="EY29" s="214"/>
      <c r="EZ29" s="214"/>
      <c r="FA29" s="214"/>
      <c r="FB29" s="214"/>
      <c r="FC29" s="214"/>
      <c r="FD29" s="214"/>
      <c r="FE29" s="215"/>
      <c r="FF29" s="187" t="s">
        <v>230</v>
      </c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</row>
    <row r="30" spans="1:174" ht="50.2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6"/>
      <c r="BX30" s="193"/>
      <c r="BY30" s="194"/>
      <c r="BZ30" s="194"/>
      <c r="CA30" s="194"/>
      <c r="CB30" s="194"/>
      <c r="CC30" s="194"/>
      <c r="CD30" s="194"/>
      <c r="CE30" s="195"/>
      <c r="CF30" s="193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5"/>
      <c r="CS30" s="193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5"/>
      <c r="DF30" s="203" t="s">
        <v>253</v>
      </c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19"/>
      <c r="DS30" s="203" t="s">
        <v>262</v>
      </c>
      <c r="DT30" s="204"/>
      <c r="DU30" s="204"/>
      <c r="DV30" s="204"/>
      <c r="DW30" s="204"/>
      <c r="DX30" s="204"/>
      <c r="DY30" s="204"/>
      <c r="DZ30" s="204"/>
      <c r="EA30" s="204"/>
      <c r="EB30" s="16"/>
      <c r="EC30" s="16"/>
      <c r="ED30" s="16"/>
      <c r="EE30" s="16"/>
      <c r="EF30" s="328"/>
      <c r="EG30" s="329"/>
      <c r="EH30" s="329"/>
      <c r="EI30" s="329"/>
      <c r="EJ30" s="329"/>
      <c r="EK30" s="329"/>
      <c r="EL30" s="329"/>
      <c r="EM30" s="329"/>
      <c r="EN30" s="329"/>
      <c r="EO30" s="329"/>
      <c r="EP30" s="329"/>
      <c r="EQ30" s="329"/>
      <c r="ER30" s="330"/>
      <c r="ES30" s="216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8"/>
      <c r="FF30" s="193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</row>
    <row r="31" spans="1:174" ht="13.5" thickBot="1">
      <c r="A31" s="198" t="s">
        <v>7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9"/>
      <c r="BX31" s="200" t="s">
        <v>8</v>
      </c>
      <c r="BY31" s="201"/>
      <c r="BZ31" s="201"/>
      <c r="CA31" s="201"/>
      <c r="CB31" s="201"/>
      <c r="CC31" s="201"/>
      <c r="CD31" s="201"/>
      <c r="CE31" s="202"/>
      <c r="CF31" s="200" t="s">
        <v>9</v>
      </c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2"/>
      <c r="CS31" s="200" t="s">
        <v>10</v>
      </c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2"/>
      <c r="DF31" s="200" t="s">
        <v>11</v>
      </c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2"/>
      <c r="DS31" s="314" t="s">
        <v>12</v>
      </c>
      <c r="DT31" s="315"/>
      <c r="DU31" s="315"/>
      <c r="DV31" s="315"/>
      <c r="DW31" s="315"/>
      <c r="DX31" s="315"/>
      <c r="DY31" s="315"/>
      <c r="DZ31" s="315"/>
      <c r="EA31" s="316"/>
      <c r="EB31" s="15"/>
      <c r="EC31" s="15"/>
      <c r="ED31" s="15"/>
      <c r="EE31" s="15"/>
      <c r="EF31" s="200" t="s">
        <v>13</v>
      </c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2"/>
      <c r="ES31" s="200" t="s">
        <v>14</v>
      </c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2"/>
      <c r="FF31" s="200" t="s">
        <v>226</v>
      </c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</row>
    <row r="32" spans="1:174" ht="12.75" customHeight="1">
      <c r="A32" s="220" t="s">
        <v>234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1" t="s">
        <v>34</v>
      </c>
      <c r="BY32" s="222"/>
      <c r="BZ32" s="222"/>
      <c r="CA32" s="222"/>
      <c r="CB32" s="222"/>
      <c r="CC32" s="222"/>
      <c r="CD32" s="222"/>
      <c r="CE32" s="223"/>
      <c r="CF32" s="224" t="s">
        <v>35</v>
      </c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3"/>
      <c r="CS32" s="224" t="s">
        <v>35</v>
      </c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3"/>
      <c r="DF32" s="205">
        <v>1320952.67</v>
      </c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7"/>
      <c r="DS32" s="205">
        <v>252458.8</v>
      </c>
      <c r="DT32" s="206"/>
      <c r="DU32" s="206"/>
      <c r="DV32" s="206"/>
      <c r="DW32" s="206"/>
      <c r="DX32" s="206"/>
      <c r="DY32" s="206"/>
      <c r="DZ32" s="206"/>
      <c r="EA32" s="206"/>
      <c r="EB32" s="13"/>
      <c r="EC32" s="13"/>
      <c r="ED32" s="13"/>
      <c r="EE32" s="13"/>
      <c r="EF32" s="208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10"/>
      <c r="ES32" s="208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10"/>
      <c r="FF32" s="211">
        <v>97.08</v>
      </c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3"/>
    </row>
    <row r="33" spans="1:174" ht="12.75" customHeight="1">
      <c r="A33" s="220" t="s">
        <v>235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156" t="s">
        <v>36</v>
      </c>
      <c r="BY33" s="157"/>
      <c r="BZ33" s="157"/>
      <c r="CA33" s="157"/>
      <c r="CB33" s="157"/>
      <c r="CC33" s="157"/>
      <c r="CD33" s="157"/>
      <c r="CE33" s="158"/>
      <c r="CF33" s="159" t="s">
        <v>35</v>
      </c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8"/>
      <c r="CS33" s="159" t="s">
        <v>35</v>
      </c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8"/>
      <c r="DF33" s="150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2"/>
      <c r="DS33" s="150"/>
      <c r="DT33" s="151"/>
      <c r="DU33" s="151"/>
      <c r="DV33" s="151"/>
      <c r="DW33" s="151"/>
      <c r="DX33" s="151"/>
      <c r="DY33" s="151"/>
      <c r="DZ33" s="151"/>
      <c r="EA33" s="151"/>
      <c r="EB33" s="10"/>
      <c r="EC33" s="10"/>
      <c r="ED33" s="10"/>
      <c r="EE33" s="10"/>
      <c r="EF33" s="150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2"/>
      <c r="ES33" s="150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2"/>
      <c r="FF33" s="150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3"/>
    </row>
    <row r="34" spans="1:174" ht="11.25">
      <c r="A34" s="255" t="s">
        <v>37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44" t="s">
        <v>38</v>
      </c>
      <c r="BY34" s="245"/>
      <c r="BZ34" s="245"/>
      <c r="CA34" s="245"/>
      <c r="CB34" s="245"/>
      <c r="CC34" s="245"/>
      <c r="CD34" s="245"/>
      <c r="CE34" s="246"/>
      <c r="CF34" s="247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6"/>
      <c r="CS34" s="159" t="s">
        <v>281</v>
      </c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8"/>
      <c r="DF34" s="173">
        <f>DF38</f>
        <v>22307581.33</v>
      </c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5"/>
      <c r="DS34" s="173">
        <f>DS38</f>
        <v>10987541.5</v>
      </c>
      <c r="DT34" s="174"/>
      <c r="DU34" s="174"/>
      <c r="DV34" s="174"/>
      <c r="DW34" s="174"/>
      <c r="DX34" s="174"/>
      <c r="DY34" s="174"/>
      <c r="DZ34" s="174"/>
      <c r="EA34" s="174"/>
      <c r="EB34" s="10"/>
      <c r="EC34" s="10"/>
      <c r="ED34" s="10"/>
      <c r="EE34" s="10"/>
      <c r="EF34" s="173">
        <f>EF50</f>
        <v>2851802</v>
      </c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5"/>
      <c r="ES34" s="150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2"/>
      <c r="FF34" s="173">
        <f>FF38</f>
        <v>700000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254"/>
    </row>
    <row r="35" spans="1:174" ht="22.5" customHeight="1">
      <c r="A35" s="252" t="s">
        <v>39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156" t="s">
        <v>40</v>
      </c>
      <c r="BY35" s="157"/>
      <c r="BZ35" s="157"/>
      <c r="CA35" s="157"/>
      <c r="CB35" s="157"/>
      <c r="CC35" s="157"/>
      <c r="CD35" s="157"/>
      <c r="CE35" s="158"/>
      <c r="CF35" s="159" t="s">
        <v>41</v>
      </c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8"/>
      <c r="CS35" s="159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8"/>
      <c r="DF35" s="150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2"/>
      <c r="DS35" s="150"/>
      <c r="DT35" s="151"/>
      <c r="DU35" s="151"/>
      <c r="DV35" s="151"/>
      <c r="DW35" s="151"/>
      <c r="DX35" s="151"/>
      <c r="DY35" s="151"/>
      <c r="DZ35" s="151"/>
      <c r="EA35" s="151"/>
      <c r="EB35" s="10"/>
      <c r="EC35" s="10"/>
      <c r="ED35" s="10"/>
      <c r="EE35" s="10"/>
      <c r="EF35" s="150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2"/>
      <c r="ES35" s="150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2"/>
      <c r="FF35" s="150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3"/>
    </row>
    <row r="36" spans="1:174" ht="11.25">
      <c r="A36" s="262" t="s">
        <v>42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160" t="s">
        <v>43</v>
      </c>
      <c r="BY36" s="161"/>
      <c r="BZ36" s="161"/>
      <c r="CA36" s="161"/>
      <c r="CB36" s="161"/>
      <c r="CC36" s="161"/>
      <c r="CD36" s="161"/>
      <c r="CE36" s="162"/>
      <c r="CF36" s="268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2"/>
      <c r="CS36" s="268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2"/>
      <c r="DF36" s="256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8"/>
      <c r="DS36" s="256"/>
      <c r="DT36" s="282"/>
      <c r="DU36" s="282"/>
      <c r="DV36" s="282"/>
      <c r="DW36" s="282"/>
      <c r="DX36" s="282"/>
      <c r="DY36" s="282"/>
      <c r="DZ36" s="282"/>
      <c r="EA36" s="282"/>
      <c r="EB36" s="11"/>
      <c r="EC36" s="11"/>
      <c r="ED36" s="11"/>
      <c r="EE36" s="11"/>
      <c r="EF36" s="256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8"/>
      <c r="ES36" s="256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8"/>
      <c r="FF36" s="256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75"/>
    </row>
    <row r="37" spans="1:174" ht="12" thickBo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4"/>
      <c r="BX37" s="265"/>
      <c r="BY37" s="266"/>
      <c r="BZ37" s="266"/>
      <c r="CA37" s="266"/>
      <c r="CB37" s="266"/>
      <c r="CC37" s="266"/>
      <c r="CD37" s="266"/>
      <c r="CE37" s="267"/>
      <c r="CF37" s="269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7"/>
      <c r="CS37" s="269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7"/>
      <c r="DF37" s="259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1"/>
      <c r="DS37" s="312"/>
      <c r="DT37" s="313"/>
      <c r="DU37" s="313"/>
      <c r="DV37" s="313"/>
      <c r="DW37" s="313"/>
      <c r="DX37" s="313"/>
      <c r="DY37" s="313"/>
      <c r="DZ37" s="313"/>
      <c r="EA37" s="313"/>
      <c r="EB37" s="14"/>
      <c r="EC37" s="14"/>
      <c r="ED37" s="14"/>
      <c r="EE37" s="14"/>
      <c r="EF37" s="259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1"/>
      <c r="ES37" s="259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1"/>
      <c r="FF37" s="259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76"/>
    </row>
    <row r="38" spans="1:174" ht="10.5" customHeight="1">
      <c r="A38" s="272" t="s">
        <v>44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4"/>
      <c r="BX38" s="221" t="s">
        <v>45</v>
      </c>
      <c r="BY38" s="222"/>
      <c r="BZ38" s="222"/>
      <c r="CA38" s="222"/>
      <c r="CB38" s="222"/>
      <c r="CC38" s="222"/>
      <c r="CD38" s="222"/>
      <c r="CE38" s="223"/>
      <c r="CF38" s="224" t="s">
        <v>46</v>
      </c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3"/>
      <c r="CS38" s="224" t="s">
        <v>88</v>
      </c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3"/>
      <c r="DF38" s="211">
        <f>DF39+DF40</f>
        <v>22307581.33</v>
      </c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77"/>
      <c r="DS38" s="211">
        <v>10987541.5</v>
      </c>
      <c r="DT38" s="212"/>
      <c r="DU38" s="212"/>
      <c r="DV38" s="212"/>
      <c r="DW38" s="212"/>
      <c r="DX38" s="212"/>
      <c r="DY38" s="212"/>
      <c r="DZ38" s="212"/>
      <c r="EA38" s="212"/>
      <c r="EB38" s="13"/>
      <c r="EC38" s="13"/>
      <c r="ED38" s="13"/>
      <c r="EE38" s="13"/>
      <c r="EF38" s="208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10"/>
      <c r="ES38" s="208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10"/>
      <c r="FF38" s="211">
        <v>700000</v>
      </c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3"/>
    </row>
    <row r="39" spans="1:174" ht="33.75" customHeight="1">
      <c r="A39" s="270" t="s">
        <v>231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156" t="s">
        <v>47</v>
      </c>
      <c r="BY39" s="157"/>
      <c r="BZ39" s="157"/>
      <c r="CA39" s="157"/>
      <c r="CB39" s="157"/>
      <c r="CC39" s="157"/>
      <c r="CD39" s="157"/>
      <c r="CE39" s="158"/>
      <c r="CF39" s="159" t="s">
        <v>46</v>
      </c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8"/>
      <c r="CS39" s="159" t="s">
        <v>88</v>
      </c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8"/>
      <c r="DF39" s="150">
        <f>10514122.33+7395644</f>
        <v>17909766.33</v>
      </c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2"/>
      <c r="DS39" s="150">
        <v>10987541.5</v>
      </c>
      <c r="DT39" s="151"/>
      <c r="DU39" s="151"/>
      <c r="DV39" s="151"/>
      <c r="DW39" s="151"/>
      <c r="DX39" s="151"/>
      <c r="DY39" s="151"/>
      <c r="DZ39" s="151"/>
      <c r="EA39" s="151"/>
      <c r="EB39" s="10"/>
      <c r="EC39" s="10"/>
      <c r="ED39" s="10"/>
      <c r="EE39" s="10"/>
      <c r="EF39" s="150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2"/>
      <c r="ES39" s="150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2"/>
      <c r="FF39" s="150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3"/>
    </row>
    <row r="40" spans="1:174" ht="22.5" customHeight="1">
      <c r="A40" s="270" t="s">
        <v>280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156"/>
      <c r="BY40" s="157"/>
      <c r="BZ40" s="157"/>
      <c r="CA40" s="157"/>
      <c r="CB40" s="157"/>
      <c r="CC40" s="157"/>
      <c r="CD40" s="157"/>
      <c r="CE40" s="158"/>
      <c r="CF40" s="159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8"/>
      <c r="CS40" s="159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8"/>
      <c r="DF40" s="150">
        <v>4397815</v>
      </c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2"/>
      <c r="DS40" s="150"/>
      <c r="DT40" s="151"/>
      <c r="DU40" s="151"/>
      <c r="DV40" s="151"/>
      <c r="DW40" s="151"/>
      <c r="DX40" s="151"/>
      <c r="DY40" s="151"/>
      <c r="DZ40" s="151"/>
      <c r="EA40" s="151"/>
      <c r="EB40" s="10"/>
      <c r="EC40" s="10"/>
      <c r="ED40" s="10"/>
      <c r="EE40" s="10"/>
      <c r="EF40" s="150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2"/>
      <c r="ES40" s="150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2"/>
      <c r="FF40" s="150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3"/>
    </row>
    <row r="41" spans="1:174" ht="10.5" customHeight="1">
      <c r="A41" s="270" t="s">
        <v>230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156"/>
      <c r="BY41" s="157"/>
      <c r="BZ41" s="157"/>
      <c r="CA41" s="157"/>
      <c r="CB41" s="157"/>
      <c r="CC41" s="157"/>
      <c r="CD41" s="157"/>
      <c r="CE41" s="158"/>
      <c r="CF41" s="159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8"/>
      <c r="CS41" s="159" t="s">
        <v>88</v>
      </c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8"/>
      <c r="DF41" s="150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2"/>
      <c r="DS41" s="150"/>
      <c r="DT41" s="151"/>
      <c r="DU41" s="151"/>
      <c r="DV41" s="151"/>
      <c r="DW41" s="151"/>
      <c r="DX41" s="151"/>
      <c r="DY41" s="151"/>
      <c r="DZ41" s="151"/>
      <c r="EA41" s="151"/>
      <c r="EB41" s="10"/>
      <c r="EC41" s="10"/>
      <c r="ED41" s="10"/>
      <c r="EE41" s="10"/>
      <c r="EF41" s="150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2"/>
      <c r="ES41" s="150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2"/>
      <c r="FF41" s="150">
        <v>700000</v>
      </c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3"/>
    </row>
    <row r="42" spans="1:174" ht="10.5" customHeight="1">
      <c r="A42" s="272" t="s">
        <v>48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4"/>
      <c r="BX42" s="156" t="s">
        <v>49</v>
      </c>
      <c r="BY42" s="157"/>
      <c r="BZ42" s="157"/>
      <c r="CA42" s="157"/>
      <c r="CB42" s="157"/>
      <c r="CC42" s="157"/>
      <c r="CD42" s="157"/>
      <c r="CE42" s="158"/>
      <c r="CF42" s="159" t="s">
        <v>50</v>
      </c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8"/>
      <c r="CS42" s="159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8"/>
      <c r="DF42" s="150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2"/>
      <c r="DS42" s="150"/>
      <c r="DT42" s="151"/>
      <c r="DU42" s="151"/>
      <c r="DV42" s="151"/>
      <c r="DW42" s="151"/>
      <c r="DX42" s="151"/>
      <c r="DY42" s="151"/>
      <c r="DZ42" s="151"/>
      <c r="EA42" s="151"/>
      <c r="EB42" s="10"/>
      <c r="EC42" s="10"/>
      <c r="ED42" s="10"/>
      <c r="EE42" s="10"/>
      <c r="EF42" s="150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2"/>
      <c r="ES42" s="150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2"/>
      <c r="FF42" s="150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3"/>
    </row>
    <row r="43" spans="1:174" ht="10.5" customHeight="1">
      <c r="A43" s="262" t="s">
        <v>42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160" t="s">
        <v>51</v>
      </c>
      <c r="BY43" s="161"/>
      <c r="BZ43" s="161"/>
      <c r="CA43" s="161"/>
      <c r="CB43" s="161"/>
      <c r="CC43" s="161"/>
      <c r="CD43" s="161"/>
      <c r="CE43" s="162"/>
      <c r="CF43" s="268" t="s">
        <v>50</v>
      </c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2"/>
      <c r="CS43" s="268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2"/>
      <c r="DF43" s="256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8"/>
      <c r="DS43" s="256"/>
      <c r="DT43" s="282"/>
      <c r="DU43" s="282"/>
      <c r="DV43" s="282"/>
      <c r="DW43" s="282"/>
      <c r="DX43" s="282"/>
      <c r="DY43" s="282"/>
      <c r="DZ43" s="282"/>
      <c r="EA43" s="282"/>
      <c r="EB43" s="11"/>
      <c r="EC43" s="11"/>
      <c r="ED43" s="11"/>
      <c r="EE43" s="11"/>
      <c r="EF43" s="256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8"/>
      <c r="ES43" s="256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8"/>
      <c r="FF43" s="256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75"/>
    </row>
    <row r="44" spans="1:174" ht="10.5" customHeight="1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4"/>
      <c r="BX44" s="163"/>
      <c r="BY44" s="164"/>
      <c r="BZ44" s="164"/>
      <c r="CA44" s="164"/>
      <c r="CB44" s="164"/>
      <c r="CC44" s="164"/>
      <c r="CD44" s="164"/>
      <c r="CE44" s="165"/>
      <c r="CF44" s="169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5"/>
      <c r="CS44" s="169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5"/>
      <c r="DF44" s="278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80"/>
      <c r="DS44" s="283"/>
      <c r="DT44" s="284"/>
      <c r="DU44" s="284"/>
      <c r="DV44" s="284"/>
      <c r="DW44" s="284"/>
      <c r="DX44" s="284"/>
      <c r="DY44" s="284"/>
      <c r="DZ44" s="284"/>
      <c r="EA44" s="284"/>
      <c r="EB44" s="12"/>
      <c r="EC44" s="12"/>
      <c r="ED44" s="12"/>
      <c r="EE44" s="12"/>
      <c r="EF44" s="278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80"/>
      <c r="ES44" s="278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80"/>
      <c r="FF44" s="278"/>
      <c r="FG44" s="279"/>
      <c r="FH44" s="279"/>
      <c r="FI44" s="279"/>
      <c r="FJ44" s="279"/>
      <c r="FK44" s="279"/>
      <c r="FL44" s="279"/>
      <c r="FM44" s="279"/>
      <c r="FN44" s="279"/>
      <c r="FO44" s="279"/>
      <c r="FP44" s="279"/>
      <c r="FQ44" s="279"/>
      <c r="FR44" s="281"/>
    </row>
    <row r="45" spans="1:174" ht="10.5" customHeight="1">
      <c r="A45" s="272" t="s">
        <v>52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4"/>
      <c r="BX45" s="156" t="s">
        <v>53</v>
      </c>
      <c r="BY45" s="157"/>
      <c r="BZ45" s="157"/>
      <c r="CA45" s="157"/>
      <c r="CB45" s="157"/>
      <c r="CC45" s="157"/>
      <c r="CD45" s="157"/>
      <c r="CE45" s="158"/>
      <c r="CF45" s="159" t="s">
        <v>54</v>
      </c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8"/>
      <c r="CS45" s="159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8"/>
      <c r="DF45" s="150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2"/>
      <c r="DS45" s="150"/>
      <c r="DT45" s="151"/>
      <c r="DU45" s="151"/>
      <c r="DV45" s="151"/>
      <c r="DW45" s="151"/>
      <c r="DX45" s="151"/>
      <c r="DY45" s="151"/>
      <c r="DZ45" s="151"/>
      <c r="EA45" s="151"/>
      <c r="EB45" s="10"/>
      <c r="EC45" s="10"/>
      <c r="ED45" s="10"/>
      <c r="EE45" s="10"/>
      <c r="EF45" s="150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2"/>
      <c r="ES45" s="150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2"/>
      <c r="FF45" s="150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3"/>
    </row>
    <row r="46" spans="1:174" ht="10.5" customHeight="1">
      <c r="A46" s="291" t="s">
        <v>42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160" t="s">
        <v>254</v>
      </c>
      <c r="BY46" s="161"/>
      <c r="BZ46" s="161"/>
      <c r="CA46" s="161"/>
      <c r="CB46" s="161"/>
      <c r="CC46" s="161"/>
      <c r="CD46" s="161"/>
      <c r="CE46" s="162"/>
      <c r="CF46" s="159" t="s">
        <v>54</v>
      </c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8"/>
      <c r="CS46" s="159" t="s">
        <v>279</v>
      </c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8"/>
      <c r="DF46" s="256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8"/>
      <c r="DS46" s="256"/>
      <c r="DT46" s="282"/>
      <c r="DU46" s="282"/>
      <c r="DV46" s="282"/>
      <c r="DW46" s="282"/>
      <c r="DX46" s="282"/>
      <c r="DY46" s="282"/>
      <c r="DZ46" s="282"/>
      <c r="EA46" s="282"/>
      <c r="EB46" s="11"/>
      <c r="EC46" s="11"/>
      <c r="ED46" s="11"/>
      <c r="EE46" s="11"/>
      <c r="EF46" s="285"/>
      <c r="EG46" s="286"/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7"/>
      <c r="ES46" s="256"/>
      <c r="ET46" s="257"/>
      <c r="EU46" s="257"/>
      <c r="EV46" s="257"/>
      <c r="EW46" s="257"/>
      <c r="EX46" s="257"/>
      <c r="EY46" s="257"/>
      <c r="EZ46" s="257"/>
      <c r="FA46" s="257"/>
      <c r="FB46" s="257"/>
      <c r="FC46" s="257"/>
      <c r="FD46" s="257"/>
      <c r="FE46" s="258"/>
      <c r="FF46" s="256"/>
      <c r="FG46" s="257"/>
      <c r="FH46" s="257"/>
      <c r="FI46" s="257"/>
      <c r="FJ46" s="257"/>
      <c r="FK46" s="257"/>
      <c r="FL46" s="257"/>
      <c r="FM46" s="257"/>
      <c r="FN46" s="257"/>
      <c r="FO46" s="257"/>
      <c r="FP46" s="257"/>
      <c r="FQ46" s="257"/>
      <c r="FR46" s="275"/>
    </row>
    <row r="47" spans="1:174" ht="10.5" customHeight="1">
      <c r="A47" s="167" t="s">
        <v>58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8"/>
      <c r="BX47" s="163"/>
      <c r="BY47" s="164"/>
      <c r="BZ47" s="164"/>
      <c r="CA47" s="164"/>
      <c r="CB47" s="164"/>
      <c r="CC47" s="164"/>
      <c r="CD47" s="164"/>
      <c r="CE47" s="165"/>
      <c r="CF47" s="159" t="s">
        <v>54</v>
      </c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8"/>
      <c r="CS47" s="159" t="s">
        <v>279</v>
      </c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8"/>
      <c r="DF47" s="278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80"/>
      <c r="DS47" s="283"/>
      <c r="DT47" s="284"/>
      <c r="DU47" s="284"/>
      <c r="DV47" s="284"/>
      <c r="DW47" s="284"/>
      <c r="DX47" s="284"/>
      <c r="DY47" s="284"/>
      <c r="DZ47" s="284"/>
      <c r="EA47" s="284"/>
      <c r="EB47" s="12"/>
      <c r="EC47" s="12"/>
      <c r="ED47" s="12"/>
      <c r="EE47" s="12"/>
      <c r="EF47" s="288"/>
      <c r="EG47" s="289"/>
      <c r="EH47" s="289"/>
      <c r="EI47" s="289"/>
      <c r="EJ47" s="289"/>
      <c r="EK47" s="289"/>
      <c r="EL47" s="289"/>
      <c r="EM47" s="289"/>
      <c r="EN47" s="289"/>
      <c r="EO47" s="289"/>
      <c r="EP47" s="289"/>
      <c r="EQ47" s="289"/>
      <c r="ER47" s="290"/>
      <c r="ES47" s="278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  <c r="FE47" s="280"/>
      <c r="FF47" s="278"/>
      <c r="FG47" s="279"/>
      <c r="FH47" s="279"/>
      <c r="FI47" s="279"/>
      <c r="FJ47" s="279"/>
      <c r="FK47" s="279"/>
      <c r="FL47" s="279"/>
      <c r="FM47" s="279"/>
      <c r="FN47" s="279"/>
      <c r="FO47" s="279"/>
      <c r="FP47" s="279"/>
      <c r="FQ47" s="279"/>
      <c r="FR47" s="281"/>
    </row>
    <row r="48" spans="1:174" ht="10.5" customHeight="1">
      <c r="A48" s="270" t="s">
        <v>59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92"/>
      <c r="BX48" s="156" t="s">
        <v>255</v>
      </c>
      <c r="BY48" s="157"/>
      <c r="BZ48" s="157"/>
      <c r="CA48" s="157"/>
      <c r="CB48" s="157"/>
      <c r="CC48" s="157"/>
      <c r="CD48" s="157"/>
      <c r="CE48" s="158"/>
      <c r="CF48" s="159" t="s">
        <v>54</v>
      </c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8"/>
      <c r="CS48" s="159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8"/>
      <c r="DF48" s="150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2"/>
      <c r="DS48" s="150"/>
      <c r="DT48" s="151"/>
      <c r="DU48" s="151"/>
      <c r="DV48" s="151"/>
      <c r="DW48" s="151"/>
      <c r="DX48" s="151"/>
      <c r="DY48" s="151"/>
      <c r="DZ48" s="151"/>
      <c r="EA48" s="151"/>
      <c r="EB48" s="10"/>
      <c r="EC48" s="10"/>
      <c r="ED48" s="10"/>
      <c r="EE48" s="10"/>
      <c r="EF48" s="150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2"/>
      <c r="ES48" s="150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2"/>
      <c r="FF48" s="150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3"/>
    </row>
    <row r="49" spans="1:174" ht="10.5" customHeight="1">
      <c r="A49" s="270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8"/>
      <c r="BX49" s="22"/>
      <c r="BY49" s="23"/>
      <c r="BZ49" s="23"/>
      <c r="CA49" s="23"/>
      <c r="CB49" s="23"/>
      <c r="CC49" s="23"/>
      <c r="CD49" s="23"/>
      <c r="CE49" s="24"/>
      <c r="CF49" s="25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4"/>
      <c r="CS49" s="25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4"/>
      <c r="DF49" s="150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2"/>
      <c r="DS49" s="150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2"/>
      <c r="EF49" s="150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2"/>
      <c r="ES49" s="150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2"/>
      <c r="FF49" s="150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2"/>
    </row>
    <row r="50" spans="1:174" ht="10.5" customHeight="1">
      <c r="A50" s="272" t="s">
        <v>55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4"/>
      <c r="BX50" s="156" t="s">
        <v>56</v>
      </c>
      <c r="BY50" s="157"/>
      <c r="BZ50" s="157"/>
      <c r="CA50" s="157"/>
      <c r="CB50" s="157"/>
      <c r="CC50" s="157"/>
      <c r="CD50" s="157"/>
      <c r="CE50" s="158"/>
      <c r="CF50" s="159" t="s">
        <v>54</v>
      </c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8"/>
      <c r="CS50" s="159" t="s">
        <v>279</v>
      </c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8"/>
      <c r="DF50" s="150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2"/>
      <c r="DS50" s="150"/>
      <c r="DT50" s="151"/>
      <c r="DU50" s="151"/>
      <c r="DV50" s="151"/>
      <c r="DW50" s="151"/>
      <c r="DX50" s="151"/>
      <c r="DY50" s="151"/>
      <c r="DZ50" s="151"/>
      <c r="EA50" s="151"/>
      <c r="EB50" s="10"/>
      <c r="EC50" s="10"/>
      <c r="ED50" s="10"/>
      <c r="EE50" s="10"/>
      <c r="EF50" s="173">
        <f>SUM(EF51:ER64)</f>
        <v>2851802</v>
      </c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5"/>
      <c r="ES50" s="150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2"/>
      <c r="FF50" s="150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2"/>
    </row>
    <row r="51" spans="1:174" ht="10.5" customHeight="1">
      <c r="A51" s="252" t="s">
        <v>256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20"/>
      <c r="BX51" s="156" t="s">
        <v>657</v>
      </c>
      <c r="BY51" s="157"/>
      <c r="BZ51" s="157"/>
      <c r="CA51" s="157"/>
      <c r="CB51" s="157"/>
      <c r="CC51" s="157"/>
      <c r="CD51" s="157"/>
      <c r="CE51" s="158"/>
      <c r="CF51" s="159" t="s">
        <v>54</v>
      </c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8"/>
      <c r="CS51" s="159" t="s">
        <v>279</v>
      </c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8"/>
      <c r="DF51" s="150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2"/>
      <c r="DS51" s="150"/>
      <c r="DT51" s="151"/>
      <c r="DU51" s="151"/>
      <c r="DV51" s="151"/>
      <c r="DW51" s="151"/>
      <c r="DX51" s="151"/>
      <c r="DY51" s="151"/>
      <c r="DZ51" s="151"/>
      <c r="EA51" s="151"/>
      <c r="EB51" s="10"/>
      <c r="EC51" s="10"/>
      <c r="ED51" s="10"/>
      <c r="EE51" s="10"/>
      <c r="EF51" s="150">
        <v>513000</v>
      </c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2"/>
      <c r="ES51" s="150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2"/>
      <c r="FF51" s="150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2"/>
    </row>
    <row r="52" spans="1:174" ht="10.5" customHeight="1">
      <c r="A52" s="167" t="s">
        <v>58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8"/>
      <c r="BX52" s="156" t="s">
        <v>657</v>
      </c>
      <c r="BY52" s="157"/>
      <c r="BZ52" s="157"/>
      <c r="CA52" s="157"/>
      <c r="CB52" s="157"/>
      <c r="CC52" s="157"/>
      <c r="CD52" s="157"/>
      <c r="CE52" s="158"/>
      <c r="CF52" s="159" t="s">
        <v>54</v>
      </c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8"/>
      <c r="CS52" s="159" t="s">
        <v>279</v>
      </c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8"/>
      <c r="DF52" s="150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2"/>
      <c r="DS52" s="150"/>
      <c r="DT52" s="151"/>
      <c r="DU52" s="151"/>
      <c r="DV52" s="151"/>
      <c r="DW52" s="151"/>
      <c r="DX52" s="151"/>
      <c r="DY52" s="151"/>
      <c r="DZ52" s="151"/>
      <c r="EA52" s="151"/>
      <c r="EB52" s="10"/>
      <c r="EC52" s="10"/>
      <c r="ED52" s="10"/>
      <c r="EE52" s="10"/>
      <c r="EF52" s="150">
        <v>8000</v>
      </c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2"/>
      <c r="ES52" s="150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2"/>
      <c r="FF52" s="150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2"/>
    </row>
    <row r="53" spans="1:174" ht="10.5" customHeight="1">
      <c r="A53" s="154" t="s">
        <v>58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5"/>
      <c r="BX53" s="156" t="s">
        <v>657</v>
      </c>
      <c r="BY53" s="157"/>
      <c r="BZ53" s="157"/>
      <c r="CA53" s="157"/>
      <c r="CB53" s="157"/>
      <c r="CC53" s="157"/>
      <c r="CD53" s="157"/>
      <c r="CE53" s="158"/>
      <c r="CF53" s="159" t="s">
        <v>54</v>
      </c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8"/>
      <c r="CS53" s="159" t="s">
        <v>279</v>
      </c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8"/>
      <c r="DF53" s="150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2"/>
      <c r="DS53" s="150"/>
      <c r="DT53" s="151"/>
      <c r="DU53" s="151"/>
      <c r="DV53" s="151"/>
      <c r="DW53" s="151"/>
      <c r="DX53" s="151"/>
      <c r="DY53" s="151"/>
      <c r="DZ53" s="151"/>
      <c r="EA53" s="151"/>
      <c r="EB53" s="10"/>
      <c r="EC53" s="10"/>
      <c r="ED53" s="10"/>
      <c r="EE53" s="10"/>
      <c r="EF53" s="150">
        <v>9344</v>
      </c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2"/>
      <c r="ES53" s="150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2"/>
      <c r="FF53" s="150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2"/>
    </row>
    <row r="54" spans="1:174" ht="10.5" customHeight="1">
      <c r="A54" s="154" t="s">
        <v>58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5"/>
      <c r="BX54" s="156" t="s">
        <v>657</v>
      </c>
      <c r="BY54" s="157"/>
      <c r="BZ54" s="157"/>
      <c r="CA54" s="157"/>
      <c r="CB54" s="157"/>
      <c r="CC54" s="157"/>
      <c r="CD54" s="157"/>
      <c r="CE54" s="158"/>
      <c r="CF54" s="159" t="s">
        <v>54</v>
      </c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8"/>
      <c r="CS54" s="159" t="s">
        <v>279</v>
      </c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8"/>
      <c r="DF54" s="150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2"/>
      <c r="DS54" s="150"/>
      <c r="DT54" s="151"/>
      <c r="DU54" s="151"/>
      <c r="DV54" s="151"/>
      <c r="DW54" s="151"/>
      <c r="DX54" s="151"/>
      <c r="DY54" s="151"/>
      <c r="DZ54" s="151"/>
      <c r="EA54" s="151"/>
      <c r="EB54" s="10"/>
      <c r="EC54" s="10"/>
      <c r="ED54" s="10"/>
      <c r="EE54" s="10"/>
      <c r="EF54" s="150">
        <v>666500</v>
      </c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2"/>
      <c r="ES54" s="150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2"/>
      <c r="FF54" s="150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2"/>
    </row>
    <row r="55" spans="1:174" ht="10.5" customHeight="1">
      <c r="A55" s="154" t="s">
        <v>58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5"/>
      <c r="BX55" s="156" t="s">
        <v>657</v>
      </c>
      <c r="BY55" s="157"/>
      <c r="BZ55" s="157"/>
      <c r="CA55" s="157"/>
      <c r="CB55" s="157"/>
      <c r="CC55" s="157"/>
      <c r="CD55" s="157"/>
      <c r="CE55" s="158"/>
      <c r="CF55" s="159" t="s">
        <v>54</v>
      </c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8"/>
      <c r="CS55" s="159" t="s">
        <v>279</v>
      </c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8"/>
      <c r="DF55" s="150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2"/>
      <c r="DS55" s="150"/>
      <c r="DT55" s="151"/>
      <c r="DU55" s="151"/>
      <c r="DV55" s="151"/>
      <c r="DW55" s="151"/>
      <c r="DX55" s="151"/>
      <c r="DY55" s="151"/>
      <c r="DZ55" s="151"/>
      <c r="EA55" s="151"/>
      <c r="EB55" s="10"/>
      <c r="EC55" s="10"/>
      <c r="ED55" s="10"/>
      <c r="EE55" s="10"/>
      <c r="EF55" s="150">
        <v>243163</v>
      </c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2"/>
      <c r="ES55" s="150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2"/>
      <c r="FF55" s="150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2"/>
    </row>
    <row r="56" spans="1:174" ht="10.5" customHeight="1">
      <c r="A56" s="154" t="s">
        <v>58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5"/>
      <c r="BX56" s="156" t="s">
        <v>657</v>
      </c>
      <c r="BY56" s="157"/>
      <c r="BZ56" s="157"/>
      <c r="CA56" s="157"/>
      <c r="CB56" s="157"/>
      <c r="CC56" s="157"/>
      <c r="CD56" s="157"/>
      <c r="CE56" s="158"/>
      <c r="CF56" s="159" t="s">
        <v>54</v>
      </c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8"/>
      <c r="CS56" s="159" t="s">
        <v>279</v>
      </c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8"/>
      <c r="DF56" s="150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2"/>
      <c r="DS56" s="150"/>
      <c r="DT56" s="151"/>
      <c r="DU56" s="151"/>
      <c r="DV56" s="151"/>
      <c r="DW56" s="151"/>
      <c r="DX56" s="151"/>
      <c r="DY56" s="151"/>
      <c r="DZ56" s="151"/>
      <c r="EA56" s="151"/>
      <c r="EB56" s="10"/>
      <c r="EC56" s="10"/>
      <c r="ED56" s="10"/>
      <c r="EE56" s="10"/>
      <c r="EF56" s="150">
        <v>357260</v>
      </c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2"/>
      <c r="ES56" s="150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2"/>
      <c r="FF56" s="150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2"/>
    </row>
    <row r="57" spans="1:174" ht="10.5" customHeight="1">
      <c r="A57" s="154" t="s">
        <v>58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5"/>
      <c r="BX57" s="156" t="s">
        <v>657</v>
      </c>
      <c r="BY57" s="157"/>
      <c r="BZ57" s="157"/>
      <c r="CA57" s="157"/>
      <c r="CB57" s="157"/>
      <c r="CC57" s="157"/>
      <c r="CD57" s="157"/>
      <c r="CE57" s="158"/>
      <c r="CF57" s="159" t="s">
        <v>54</v>
      </c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8"/>
      <c r="CS57" s="159" t="s">
        <v>279</v>
      </c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8"/>
      <c r="DF57" s="150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2"/>
      <c r="DS57" s="150"/>
      <c r="DT57" s="151"/>
      <c r="DU57" s="151"/>
      <c r="DV57" s="151"/>
      <c r="DW57" s="151"/>
      <c r="DX57" s="151"/>
      <c r="DY57" s="151"/>
      <c r="DZ57" s="151"/>
      <c r="EA57" s="151"/>
      <c r="EB57" s="10"/>
      <c r="EC57" s="10"/>
      <c r="ED57" s="10"/>
      <c r="EE57" s="10"/>
      <c r="EF57" s="150">
        <v>100000</v>
      </c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2"/>
      <c r="ES57" s="150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2"/>
      <c r="FF57" s="150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2"/>
    </row>
    <row r="58" spans="1:174" ht="10.5" customHeight="1">
      <c r="A58" s="154" t="s">
        <v>58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5"/>
      <c r="BX58" s="156" t="s">
        <v>657</v>
      </c>
      <c r="BY58" s="157"/>
      <c r="BZ58" s="157"/>
      <c r="CA58" s="157"/>
      <c r="CB58" s="157"/>
      <c r="CC58" s="157"/>
      <c r="CD58" s="157"/>
      <c r="CE58" s="158"/>
      <c r="CF58" s="159" t="s">
        <v>54</v>
      </c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8"/>
      <c r="CS58" s="159" t="s">
        <v>279</v>
      </c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8"/>
      <c r="DF58" s="150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2"/>
      <c r="DS58" s="150"/>
      <c r="DT58" s="151"/>
      <c r="DU58" s="151"/>
      <c r="DV58" s="151"/>
      <c r="DW58" s="151"/>
      <c r="DX58" s="151"/>
      <c r="DY58" s="151"/>
      <c r="DZ58" s="151"/>
      <c r="EA58" s="151"/>
      <c r="EB58" s="10"/>
      <c r="EC58" s="10"/>
      <c r="ED58" s="10"/>
      <c r="EE58" s="10"/>
      <c r="EF58" s="150">
        <v>450000</v>
      </c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2"/>
      <c r="ES58" s="150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2"/>
      <c r="FF58" s="150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2"/>
    </row>
    <row r="59" spans="1:174" ht="10.5" customHeight="1">
      <c r="A59" s="154" t="s">
        <v>58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5"/>
      <c r="BX59" s="156" t="s">
        <v>657</v>
      </c>
      <c r="BY59" s="157"/>
      <c r="BZ59" s="157"/>
      <c r="CA59" s="157"/>
      <c r="CB59" s="157"/>
      <c r="CC59" s="157"/>
      <c r="CD59" s="157"/>
      <c r="CE59" s="158"/>
      <c r="CF59" s="159" t="s">
        <v>54</v>
      </c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8"/>
      <c r="CS59" s="159" t="s">
        <v>279</v>
      </c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8"/>
      <c r="DF59" s="150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2"/>
      <c r="DS59" s="150"/>
      <c r="DT59" s="151"/>
      <c r="DU59" s="151"/>
      <c r="DV59" s="151"/>
      <c r="DW59" s="151"/>
      <c r="DX59" s="151"/>
      <c r="DY59" s="151"/>
      <c r="DZ59" s="151"/>
      <c r="EA59" s="151"/>
      <c r="EB59" s="10"/>
      <c r="EC59" s="10"/>
      <c r="ED59" s="10"/>
      <c r="EE59" s="10"/>
      <c r="EF59" s="150">
        <v>25000</v>
      </c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2"/>
      <c r="ES59" s="150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2"/>
      <c r="FF59" s="150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2"/>
    </row>
    <row r="60" spans="1:174" ht="10.5" customHeight="1">
      <c r="A60" s="154" t="s">
        <v>58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5"/>
      <c r="BX60" s="156" t="s">
        <v>657</v>
      </c>
      <c r="BY60" s="157"/>
      <c r="BZ60" s="157"/>
      <c r="CA60" s="157"/>
      <c r="CB60" s="157"/>
      <c r="CC60" s="157"/>
      <c r="CD60" s="157"/>
      <c r="CE60" s="158"/>
      <c r="CF60" s="159" t="s">
        <v>54</v>
      </c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8"/>
      <c r="CS60" s="159" t="s">
        <v>279</v>
      </c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8"/>
      <c r="DF60" s="150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2"/>
      <c r="DS60" s="150"/>
      <c r="DT60" s="151"/>
      <c r="DU60" s="151"/>
      <c r="DV60" s="151"/>
      <c r="DW60" s="151"/>
      <c r="DX60" s="151"/>
      <c r="DY60" s="151"/>
      <c r="DZ60" s="151"/>
      <c r="EA60" s="151"/>
      <c r="EB60" s="10"/>
      <c r="EC60" s="10"/>
      <c r="ED60" s="10"/>
      <c r="EE60" s="10"/>
      <c r="EF60" s="150">
        <v>120000</v>
      </c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2"/>
      <c r="ES60" s="150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2"/>
      <c r="FF60" s="150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2"/>
    </row>
    <row r="61" spans="1:174" ht="10.5" customHeight="1">
      <c r="A61" s="154" t="s">
        <v>58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5"/>
      <c r="BX61" s="156" t="s">
        <v>657</v>
      </c>
      <c r="BY61" s="157"/>
      <c r="BZ61" s="157"/>
      <c r="CA61" s="157"/>
      <c r="CB61" s="157"/>
      <c r="CC61" s="157"/>
      <c r="CD61" s="157"/>
      <c r="CE61" s="158"/>
      <c r="CF61" s="159" t="s">
        <v>54</v>
      </c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8"/>
      <c r="CS61" s="159" t="s">
        <v>279</v>
      </c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8"/>
      <c r="DF61" s="150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2"/>
      <c r="DS61" s="150"/>
      <c r="DT61" s="151"/>
      <c r="DU61" s="151"/>
      <c r="DV61" s="151"/>
      <c r="DW61" s="151"/>
      <c r="DX61" s="151"/>
      <c r="DY61" s="151"/>
      <c r="DZ61" s="151"/>
      <c r="EA61" s="151"/>
      <c r="EB61" s="10"/>
      <c r="EC61" s="10"/>
      <c r="ED61" s="10"/>
      <c r="EE61" s="10"/>
      <c r="EF61" s="150">
        <v>50000</v>
      </c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2"/>
      <c r="ES61" s="150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2"/>
      <c r="FF61" s="150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2"/>
    </row>
    <row r="62" spans="1:174" ht="10.5" customHeight="1">
      <c r="A62" s="154" t="s">
        <v>58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5"/>
      <c r="BX62" s="156" t="s">
        <v>657</v>
      </c>
      <c r="BY62" s="157"/>
      <c r="BZ62" s="157"/>
      <c r="CA62" s="157"/>
      <c r="CB62" s="157"/>
      <c r="CC62" s="157"/>
      <c r="CD62" s="157"/>
      <c r="CE62" s="158"/>
      <c r="CF62" s="159" t="s">
        <v>54</v>
      </c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8"/>
      <c r="CS62" s="159" t="s">
        <v>279</v>
      </c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8"/>
      <c r="DF62" s="150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2"/>
      <c r="DS62" s="150"/>
      <c r="DT62" s="151"/>
      <c r="DU62" s="151"/>
      <c r="DV62" s="151"/>
      <c r="DW62" s="151"/>
      <c r="DX62" s="151"/>
      <c r="DY62" s="151"/>
      <c r="DZ62" s="151"/>
      <c r="EA62" s="151"/>
      <c r="EB62" s="10"/>
      <c r="EC62" s="10"/>
      <c r="ED62" s="10"/>
      <c r="EE62" s="10"/>
      <c r="EF62" s="150">
        <v>184785</v>
      </c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2"/>
      <c r="ES62" s="150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2"/>
      <c r="FF62" s="150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2"/>
    </row>
    <row r="63" spans="1:174" ht="10.5" customHeight="1">
      <c r="A63" s="154" t="s">
        <v>58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5"/>
      <c r="BX63" s="156" t="s">
        <v>657</v>
      </c>
      <c r="BY63" s="157"/>
      <c r="BZ63" s="157"/>
      <c r="CA63" s="157"/>
      <c r="CB63" s="157"/>
      <c r="CC63" s="157"/>
      <c r="CD63" s="157"/>
      <c r="CE63" s="158"/>
      <c r="CF63" s="159" t="s">
        <v>54</v>
      </c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8"/>
      <c r="CS63" s="159" t="s">
        <v>279</v>
      </c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8"/>
      <c r="DF63" s="150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2"/>
      <c r="DS63" s="150"/>
      <c r="DT63" s="151"/>
      <c r="DU63" s="151"/>
      <c r="DV63" s="151"/>
      <c r="DW63" s="151"/>
      <c r="DX63" s="151"/>
      <c r="DY63" s="151"/>
      <c r="DZ63" s="151"/>
      <c r="EA63" s="151"/>
      <c r="EB63" s="10"/>
      <c r="EC63" s="10"/>
      <c r="ED63" s="10"/>
      <c r="EE63" s="10"/>
      <c r="EF63" s="150">
        <v>17500</v>
      </c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2"/>
      <c r="ES63" s="150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2"/>
      <c r="FF63" s="150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2"/>
    </row>
    <row r="64" spans="1:174" ht="10.5" customHeight="1">
      <c r="A64" s="154" t="s">
        <v>58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5"/>
      <c r="BX64" s="156" t="s">
        <v>657</v>
      </c>
      <c r="BY64" s="157"/>
      <c r="BZ64" s="157"/>
      <c r="CA64" s="157"/>
      <c r="CB64" s="157"/>
      <c r="CC64" s="157"/>
      <c r="CD64" s="157"/>
      <c r="CE64" s="158"/>
      <c r="CF64" s="159" t="s">
        <v>54</v>
      </c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8"/>
      <c r="CS64" s="159" t="s">
        <v>279</v>
      </c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8"/>
      <c r="DF64" s="150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2"/>
      <c r="DS64" s="150"/>
      <c r="DT64" s="151"/>
      <c r="DU64" s="151"/>
      <c r="DV64" s="151"/>
      <c r="DW64" s="151"/>
      <c r="DX64" s="151"/>
      <c r="DY64" s="151"/>
      <c r="DZ64" s="151"/>
      <c r="EA64" s="151"/>
      <c r="EB64" s="10"/>
      <c r="EC64" s="10"/>
      <c r="ED64" s="10"/>
      <c r="EE64" s="10"/>
      <c r="EF64" s="150">
        <v>107250</v>
      </c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2"/>
      <c r="ES64" s="150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2"/>
      <c r="FF64" s="150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2"/>
    </row>
    <row r="65" spans="1:174" ht="10.5" customHeight="1">
      <c r="A65" s="154" t="s">
        <v>58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5"/>
      <c r="BX65" s="156" t="s">
        <v>657</v>
      </c>
      <c r="BY65" s="157"/>
      <c r="BZ65" s="157"/>
      <c r="CA65" s="157"/>
      <c r="CB65" s="157"/>
      <c r="CC65" s="157"/>
      <c r="CD65" s="157"/>
      <c r="CE65" s="158"/>
      <c r="CF65" s="159" t="s">
        <v>54</v>
      </c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8"/>
      <c r="CS65" s="159" t="s">
        <v>279</v>
      </c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8"/>
      <c r="DF65" s="150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2"/>
      <c r="DS65" s="150"/>
      <c r="DT65" s="151"/>
      <c r="DU65" s="151"/>
      <c r="DV65" s="151"/>
      <c r="DW65" s="151"/>
      <c r="DX65" s="151"/>
      <c r="DY65" s="151"/>
      <c r="DZ65" s="151"/>
      <c r="EA65" s="151"/>
      <c r="EB65" s="10"/>
      <c r="EC65" s="10"/>
      <c r="ED65" s="10"/>
      <c r="EE65" s="10"/>
      <c r="EF65" s="18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20"/>
      <c r="ES65" s="150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2"/>
      <c r="FF65" s="150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2"/>
    </row>
    <row r="66" spans="1:174" ht="10.5" customHeight="1">
      <c r="A66" s="154" t="s">
        <v>58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5"/>
      <c r="BX66" s="156" t="s">
        <v>657</v>
      </c>
      <c r="BY66" s="157"/>
      <c r="BZ66" s="157"/>
      <c r="CA66" s="157"/>
      <c r="CB66" s="157"/>
      <c r="CC66" s="157"/>
      <c r="CD66" s="157"/>
      <c r="CE66" s="158"/>
      <c r="CF66" s="159" t="s">
        <v>54</v>
      </c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8"/>
      <c r="CS66" s="159" t="s">
        <v>279</v>
      </c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8"/>
      <c r="DF66" s="150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2"/>
      <c r="DS66" s="150"/>
      <c r="DT66" s="151"/>
      <c r="DU66" s="151"/>
      <c r="DV66" s="151"/>
      <c r="DW66" s="151"/>
      <c r="DX66" s="151"/>
      <c r="DY66" s="151"/>
      <c r="DZ66" s="151"/>
      <c r="EA66" s="151"/>
      <c r="EB66" s="10"/>
      <c r="EC66" s="10"/>
      <c r="ED66" s="10"/>
      <c r="EE66" s="10"/>
      <c r="EF66" s="18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20"/>
      <c r="ES66" s="150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2"/>
      <c r="FF66" s="150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2"/>
    </row>
    <row r="67" spans="1:174" ht="10.5" customHeight="1">
      <c r="A67" s="252" t="s">
        <v>60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93"/>
      <c r="BX67" s="156" t="s">
        <v>61</v>
      </c>
      <c r="BY67" s="157"/>
      <c r="BZ67" s="157"/>
      <c r="CA67" s="157"/>
      <c r="CB67" s="157"/>
      <c r="CC67" s="157"/>
      <c r="CD67" s="157"/>
      <c r="CE67" s="158"/>
      <c r="CF67" s="159" t="s">
        <v>57</v>
      </c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8"/>
      <c r="CS67" s="159" t="s">
        <v>279</v>
      </c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8"/>
      <c r="DF67" s="150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2"/>
      <c r="DS67" s="150"/>
      <c r="DT67" s="151"/>
      <c r="DU67" s="151"/>
      <c r="DV67" s="151"/>
      <c r="DW67" s="151"/>
      <c r="DX67" s="151"/>
      <c r="DY67" s="151"/>
      <c r="DZ67" s="151"/>
      <c r="EA67" s="151"/>
      <c r="EB67" s="10"/>
      <c r="EC67" s="10"/>
      <c r="ED67" s="10"/>
      <c r="EE67" s="10"/>
      <c r="EF67" s="150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2"/>
      <c r="ES67" s="150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2"/>
      <c r="FF67" s="150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2"/>
    </row>
    <row r="68" spans="1:174" ht="10.5" customHeight="1">
      <c r="A68" s="291" t="s">
        <v>42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4"/>
      <c r="BX68" s="160"/>
      <c r="BY68" s="161"/>
      <c r="BZ68" s="161"/>
      <c r="CA68" s="161"/>
      <c r="CB68" s="161"/>
      <c r="CC68" s="161"/>
      <c r="CD68" s="161"/>
      <c r="CE68" s="162"/>
      <c r="CF68" s="268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2"/>
      <c r="CS68" s="268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2"/>
      <c r="DF68" s="256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8"/>
      <c r="DS68" s="256"/>
      <c r="DT68" s="257"/>
      <c r="DU68" s="257"/>
      <c r="DV68" s="257"/>
      <c r="DW68" s="257"/>
      <c r="DX68" s="257"/>
      <c r="DY68" s="257"/>
      <c r="DZ68" s="257"/>
      <c r="EA68" s="257"/>
      <c r="EB68" s="11"/>
      <c r="EC68" s="11"/>
      <c r="ED68" s="11"/>
      <c r="EE68" s="11"/>
      <c r="EF68" s="256"/>
      <c r="EG68" s="257"/>
      <c r="EH68" s="257"/>
      <c r="EI68" s="257"/>
      <c r="EJ68" s="257"/>
      <c r="EK68" s="257"/>
      <c r="EL68" s="257"/>
      <c r="EM68" s="257"/>
      <c r="EN68" s="257"/>
      <c r="EO68" s="257"/>
      <c r="EP68" s="257"/>
      <c r="EQ68" s="257"/>
      <c r="ER68" s="258"/>
      <c r="ES68" s="256"/>
      <c r="ET68" s="257"/>
      <c r="EU68" s="257"/>
      <c r="EV68" s="257"/>
      <c r="EW68" s="257"/>
      <c r="EX68" s="257"/>
      <c r="EY68" s="257"/>
      <c r="EZ68" s="257"/>
      <c r="FA68" s="257"/>
      <c r="FB68" s="257"/>
      <c r="FC68" s="257"/>
      <c r="FD68" s="257"/>
      <c r="FE68" s="258"/>
      <c r="FF68" s="256"/>
      <c r="FG68" s="257"/>
      <c r="FH68" s="257"/>
      <c r="FI68" s="257"/>
      <c r="FJ68" s="257"/>
      <c r="FK68" s="257"/>
      <c r="FL68" s="257"/>
      <c r="FM68" s="257"/>
      <c r="FN68" s="257"/>
      <c r="FO68" s="257"/>
      <c r="FP68" s="257"/>
      <c r="FQ68" s="257"/>
      <c r="FR68" s="275"/>
    </row>
    <row r="69" spans="1:174" ht="10.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8"/>
      <c r="BX69" s="163"/>
      <c r="BY69" s="164"/>
      <c r="BZ69" s="164"/>
      <c r="CA69" s="164"/>
      <c r="CB69" s="164"/>
      <c r="CC69" s="164"/>
      <c r="CD69" s="164"/>
      <c r="CE69" s="165"/>
      <c r="CF69" s="169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5"/>
      <c r="CS69" s="169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5"/>
      <c r="DF69" s="278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80"/>
      <c r="DS69" s="278"/>
      <c r="DT69" s="279"/>
      <c r="DU69" s="279"/>
      <c r="DV69" s="279"/>
      <c r="DW69" s="279"/>
      <c r="DX69" s="279"/>
      <c r="DY69" s="279"/>
      <c r="DZ69" s="279"/>
      <c r="EA69" s="279"/>
      <c r="EB69" s="12"/>
      <c r="EC69" s="12"/>
      <c r="ED69" s="12"/>
      <c r="EE69" s="12"/>
      <c r="EF69" s="278"/>
      <c r="EG69" s="279"/>
      <c r="EH69" s="279"/>
      <c r="EI69" s="279"/>
      <c r="EJ69" s="279"/>
      <c r="EK69" s="279"/>
      <c r="EL69" s="279"/>
      <c r="EM69" s="279"/>
      <c r="EN69" s="279"/>
      <c r="EO69" s="279"/>
      <c r="EP69" s="279"/>
      <c r="EQ69" s="279"/>
      <c r="ER69" s="280"/>
      <c r="ES69" s="278"/>
      <c r="ET69" s="279"/>
      <c r="EU69" s="279"/>
      <c r="EV69" s="279"/>
      <c r="EW69" s="279"/>
      <c r="EX69" s="279"/>
      <c r="EY69" s="279"/>
      <c r="EZ69" s="279"/>
      <c r="FA69" s="279"/>
      <c r="FB69" s="279"/>
      <c r="FC69" s="279"/>
      <c r="FD69" s="279"/>
      <c r="FE69" s="280"/>
      <c r="FF69" s="278"/>
      <c r="FG69" s="279"/>
      <c r="FH69" s="279"/>
      <c r="FI69" s="279"/>
      <c r="FJ69" s="279"/>
      <c r="FK69" s="279"/>
      <c r="FL69" s="279"/>
      <c r="FM69" s="279"/>
      <c r="FN69" s="279"/>
      <c r="FO69" s="279"/>
      <c r="FP69" s="279"/>
      <c r="FQ69" s="279"/>
      <c r="FR69" s="281"/>
    </row>
    <row r="70" spans="1:174" ht="10.5" customHeight="1">
      <c r="A70" s="1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8"/>
      <c r="BX70" s="156"/>
      <c r="BY70" s="157"/>
      <c r="BZ70" s="157"/>
      <c r="CA70" s="157"/>
      <c r="CB70" s="157"/>
      <c r="CC70" s="157"/>
      <c r="CD70" s="157"/>
      <c r="CE70" s="158"/>
      <c r="CF70" s="159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8"/>
      <c r="CS70" s="159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8"/>
      <c r="DF70" s="150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2"/>
      <c r="DS70" s="150"/>
      <c r="DT70" s="151"/>
      <c r="DU70" s="151"/>
      <c r="DV70" s="151"/>
      <c r="DW70" s="151"/>
      <c r="DX70" s="151"/>
      <c r="DY70" s="151"/>
      <c r="DZ70" s="151"/>
      <c r="EA70" s="151"/>
      <c r="EB70" s="10"/>
      <c r="EC70" s="10"/>
      <c r="ED70" s="10"/>
      <c r="EE70" s="10"/>
      <c r="EF70" s="150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2"/>
      <c r="ES70" s="150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2"/>
      <c r="FF70" s="150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3"/>
    </row>
    <row r="71" spans="1:174" ht="10.5" customHeight="1">
      <c r="A71" s="16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8"/>
      <c r="BX71" s="156"/>
      <c r="BY71" s="157"/>
      <c r="BZ71" s="157"/>
      <c r="CA71" s="157"/>
      <c r="CB71" s="157"/>
      <c r="CC71" s="157"/>
      <c r="CD71" s="157"/>
      <c r="CE71" s="158"/>
      <c r="CF71" s="159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8"/>
      <c r="CS71" s="159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8"/>
      <c r="DF71" s="150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2"/>
      <c r="DS71" s="150"/>
      <c r="DT71" s="151"/>
      <c r="DU71" s="151"/>
      <c r="DV71" s="151"/>
      <c r="DW71" s="151"/>
      <c r="DX71" s="151"/>
      <c r="DY71" s="151"/>
      <c r="DZ71" s="151"/>
      <c r="EA71" s="151"/>
      <c r="EB71" s="10"/>
      <c r="EC71" s="10"/>
      <c r="ED71" s="10"/>
      <c r="EE71" s="10"/>
      <c r="EF71" s="150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2"/>
      <c r="ES71" s="150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2"/>
      <c r="FF71" s="150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3"/>
    </row>
    <row r="72" spans="1:174" ht="12.75" customHeight="1">
      <c r="A72" s="272" t="s">
        <v>236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4"/>
      <c r="BX72" s="156" t="s">
        <v>62</v>
      </c>
      <c r="BY72" s="157"/>
      <c r="BZ72" s="157"/>
      <c r="CA72" s="157"/>
      <c r="CB72" s="157"/>
      <c r="CC72" s="157"/>
      <c r="CD72" s="157"/>
      <c r="CE72" s="158"/>
      <c r="CF72" s="159" t="s">
        <v>35</v>
      </c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8"/>
      <c r="CS72" s="159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8"/>
      <c r="DF72" s="150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2"/>
      <c r="DS72" s="150"/>
      <c r="DT72" s="151"/>
      <c r="DU72" s="151"/>
      <c r="DV72" s="151"/>
      <c r="DW72" s="151"/>
      <c r="DX72" s="151"/>
      <c r="DY72" s="151"/>
      <c r="DZ72" s="151"/>
      <c r="EA72" s="151"/>
      <c r="EB72" s="10"/>
      <c r="EC72" s="10"/>
      <c r="ED72" s="10"/>
      <c r="EE72" s="10"/>
      <c r="EF72" s="150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2"/>
      <c r="ES72" s="150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2"/>
      <c r="FF72" s="150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3"/>
    </row>
    <row r="73" spans="1:174" ht="33.75" customHeight="1">
      <c r="A73" s="270" t="s">
        <v>63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156" t="s">
        <v>64</v>
      </c>
      <c r="BY73" s="157"/>
      <c r="BZ73" s="157"/>
      <c r="CA73" s="157"/>
      <c r="CB73" s="157"/>
      <c r="CC73" s="157"/>
      <c r="CD73" s="157"/>
      <c r="CE73" s="158"/>
      <c r="CF73" s="159" t="s">
        <v>65</v>
      </c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8"/>
      <c r="CS73" s="159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8"/>
      <c r="DF73" s="150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2"/>
      <c r="DS73" s="150"/>
      <c r="DT73" s="151"/>
      <c r="DU73" s="151"/>
      <c r="DV73" s="151"/>
      <c r="DW73" s="151"/>
      <c r="DX73" s="151"/>
      <c r="DY73" s="151"/>
      <c r="DZ73" s="151"/>
      <c r="EA73" s="151"/>
      <c r="EB73" s="10"/>
      <c r="EC73" s="10"/>
      <c r="ED73" s="10"/>
      <c r="EE73" s="10"/>
      <c r="EF73" s="150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2"/>
      <c r="ES73" s="150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2"/>
      <c r="FF73" s="150" t="s">
        <v>35</v>
      </c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3"/>
    </row>
    <row r="74" spans="1:174" ht="10.5" customHeight="1">
      <c r="A74" s="166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8"/>
      <c r="BX74" s="156"/>
      <c r="BY74" s="157"/>
      <c r="BZ74" s="157"/>
      <c r="CA74" s="157"/>
      <c r="CB74" s="157"/>
      <c r="CC74" s="157"/>
      <c r="CD74" s="157"/>
      <c r="CE74" s="158"/>
      <c r="CF74" s="159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8"/>
      <c r="CS74" s="159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8"/>
      <c r="DF74" s="150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2"/>
      <c r="DS74" s="150"/>
      <c r="DT74" s="151"/>
      <c r="DU74" s="151"/>
      <c r="DV74" s="151"/>
      <c r="DW74" s="151"/>
      <c r="DX74" s="151"/>
      <c r="DY74" s="151"/>
      <c r="DZ74" s="151"/>
      <c r="EA74" s="151"/>
      <c r="EB74" s="10"/>
      <c r="EC74" s="10"/>
      <c r="ED74" s="10"/>
      <c r="EE74" s="10"/>
      <c r="EF74" s="150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2"/>
      <c r="ES74" s="150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2"/>
      <c r="FF74" s="150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3"/>
    </row>
    <row r="75" spans="1:174" ht="10.5" customHeight="1">
      <c r="A75" s="255" t="s">
        <v>66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44" t="s">
        <v>67</v>
      </c>
      <c r="BY75" s="245"/>
      <c r="BZ75" s="245"/>
      <c r="CA75" s="245"/>
      <c r="CB75" s="245"/>
      <c r="CC75" s="245"/>
      <c r="CD75" s="245"/>
      <c r="CE75" s="246"/>
      <c r="CF75" s="247" t="s">
        <v>35</v>
      </c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6"/>
      <c r="CS75" s="247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6"/>
      <c r="DF75" s="177">
        <f>DF32+DF34</f>
        <v>23628534</v>
      </c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5"/>
      <c r="DS75" s="177">
        <f>DS32+DS34</f>
        <v>11240000.3</v>
      </c>
      <c r="DT75" s="174"/>
      <c r="DU75" s="174"/>
      <c r="DV75" s="174"/>
      <c r="DW75" s="174"/>
      <c r="DX75" s="174"/>
      <c r="DY75" s="174"/>
      <c r="DZ75" s="174"/>
      <c r="EA75" s="174"/>
      <c r="EB75" s="37"/>
      <c r="EC75" s="37"/>
      <c r="ED75" s="37"/>
      <c r="EE75" s="37"/>
      <c r="EF75" s="173">
        <f>EF32+EF34</f>
        <v>2851802</v>
      </c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5"/>
      <c r="ES75" s="173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5"/>
      <c r="FF75" s="173">
        <f>FF32+FF34</f>
        <v>700097.08</v>
      </c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254"/>
    </row>
    <row r="76" spans="1:174" ht="22.5" customHeight="1">
      <c r="A76" s="295" t="s">
        <v>68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156" t="s">
        <v>69</v>
      </c>
      <c r="BY76" s="157"/>
      <c r="BZ76" s="157"/>
      <c r="CA76" s="157"/>
      <c r="CB76" s="157"/>
      <c r="CC76" s="157"/>
      <c r="CD76" s="157"/>
      <c r="CE76" s="158"/>
      <c r="CF76" s="159" t="s">
        <v>35</v>
      </c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8"/>
      <c r="CS76" s="159" t="s">
        <v>286</v>
      </c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8"/>
      <c r="DF76" s="150">
        <f>SUM(DF77+DF84)</f>
        <v>22684255.75</v>
      </c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2"/>
      <c r="DS76" s="173">
        <f>SUM(DS78:EA80)</f>
        <v>200000</v>
      </c>
      <c r="DT76" s="174"/>
      <c r="DU76" s="174"/>
      <c r="DV76" s="174"/>
      <c r="DW76" s="174"/>
      <c r="DX76" s="174"/>
      <c r="DY76" s="174"/>
      <c r="DZ76" s="174"/>
      <c r="EA76" s="174"/>
      <c r="EB76" s="10"/>
      <c r="EC76" s="10"/>
      <c r="ED76" s="10"/>
      <c r="EE76" s="10"/>
      <c r="EF76" s="150">
        <f>SUM(EF77:ER84)</f>
        <v>1072545</v>
      </c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2"/>
      <c r="ES76" s="180">
        <f>DF75+DS75+EF75+FF75</f>
        <v>38420433.379999995</v>
      </c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2"/>
      <c r="FF76" s="150" t="s">
        <v>35</v>
      </c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3"/>
    </row>
    <row r="77" spans="1:174" ht="22.5" customHeight="1">
      <c r="A77" s="270" t="s">
        <v>70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156" t="s">
        <v>71</v>
      </c>
      <c r="BY77" s="157"/>
      <c r="BZ77" s="157"/>
      <c r="CA77" s="157"/>
      <c r="CB77" s="157"/>
      <c r="CC77" s="157"/>
      <c r="CD77" s="157"/>
      <c r="CE77" s="158"/>
      <c r="CF77" s="159" t="s">
        <v>72</v>
      </c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8"/>
      <c r="CS77" s="159" t="s">
        <v>282</v>
      </c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8"/>
      <c r="DF77" s="150">
        <f>11804789+5617534</f>
        <v>17422323</v>
      </c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2"/>
      <c r="DS77" s="150"/>
      <c r="DT77" s="151"/>
      <c r="DU77" s="151"/>
      <c r="DV77" s="151"/>
      <c r="DW77" s="151"/>
      <c r="DX77" s="151"/>
      <c r="DY77" s="151"/>
      <c r="DZ77" s="151"/>
      <c r="EA77" s="151"/>
      <c r="EB77" s="10"/>
      <c r="EC77" s="10"/>
      <c r="ED77" s="10"/>
      <c r="EE77" s="10"/>
      <c r="EF77" s="150">
        <f>416320.25+13440.86</f>
        <v>429761.11</v>
      </c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2"/>
      <c r="ES77" s="150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2"/>
      <c r="FF77" s="150" t="s">
        <v>35</v>
      </c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3"/>
    </row>
    <row r="78" spans="1:174" ht="10.5" customHeight="1">
      <c r="A78" s="166" t="s">
        <v>73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8"/>
      <c r="BX78" s="156" t="s">
        <v>74</v>
      </c>
      <c r="BY78" s="157"/>
      <c r="BZ78" s="157"/>
      <c r="CA78" s="157"/>
      <c r="CB78" s="157"/>
      <c r="CC78" s="157"/>
      <c r="CD78" s="157"/>
      <c r="CE78" s="158"/>
      <c r="CF78" s="159" t="s">
        <v>75</v>
      </c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8"/>
      <c r="CS78" s="159" t="s">
        <v>283</v>
      </c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8"/>
      <c r="DF78" s="150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2"/>
      <c r="DS78" s="150">
        <v>49000</v>
      </c>
      <c r="DT78" s="151"/>
      <c r="DU78" s="151"/>
      <c r="DV78" s="151"/>
      <c r="DW78" s="151"/>
      <c r="DX78" s="151"/>
      <c r="DY78" s="151"/>
      <c r="DZ78" s="151"/>
      <c r="EA78" s="151"/>
      <c r="EB78" s="10"/>
      <c r="EC78" s="10"/>
      <c r="ED78" s="10"/>
      <c r="EE78" s="10"/>
      <c r="EF78" s="150">
        <v>513000</v>
      </c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2"/>
      <c r="ES78" s="150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2"/>
      <c r="FF78" s="150" t="s">
        <v>35</v>
      </c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3"/>
    </row>
    <row r="79" spans="1:174" ht="10.5" customHeight="1">
      <c r="A79" s="166" t="s">
        <v>73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8"/>
      <c r="BX79" s="156" t="s">
        <v>74</v>
      </c>
      <c r="BY79" s="157"/>
      <c r="BZ79" s="157"/>
      <c r="CA79" s="157"/>
      <c r="CB79" s="157"/>
      <c r="CC79" s="157"/>
      <c r="CD79" s="157"/>
      <c r="CE79" s="158"/>
      <c r="CF79" s="159" t="s">
        <v>75</v>
      </c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8"/>
      <c r="CS79" s="159" t="s">
        <v>284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8"/>
      <c r="DF79" s="150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2"/>
      <c r="DS79" s="150">
        <v>91000</v>
      </c>
      <c r="DT79" s="151"/>
      <c r="DU79" s="151"/>
      <c r="DV79" s="151"/>
      <c r="DW79" s="151"/>
      <c r="DX79" s="151"/>
      <c r="DY79" s="151"/>
      <c r="DZ79" s="151"/>
      <c r="EA79" s="151"/>
      <c r="EB79" s="10"/>
      <c r="EC79" s="10"/>
      <c r="ED79" s="10"/>
      <c r="EE79" s="10"/>
      <c r="EF79" s="150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2"/>
      <c r="ES79" s="150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2"/>
      <c r="FF79" s="150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3"/>
    </row>
    <row r="80" spans="1:174" ht="10.5" customHeight="1">
      <c r="A80" s="166" t="s">
        <v>73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8"/>
      <c r="BX80" s="156" t="s">
        <v>74</v>
      </c>
      <c r="BY80" s="157"/>
      <c r="BZ80" s="157"/>
      <c r="CA80" s="157"/>
      <c r="CB80" s="157"/>
      <c r="CC80" s="157"/>
      <c r="CD80" s="157"/>
      <c r="CE80" s="158"/>
      <c r="CF80" s="159" t="s">
        <v>75</v>
      </c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8"/>
      <c r="CS80" s="159" t="s">
        <v>285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8"/>
      <c r="DF80" s="150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2"/>
      <c r="DS80" s="150">
        <v>60000</v>
      </c>
      <c r="DT80" s="151"/>
      <c r="DU80" s="151"/>
      <c r="DV80" s="151"/>
      <c r="DW80" s="151"/>
      <c r="DX80" s="151"/>
      <c r="DY80" s="151"/>
      <c r="DZ80" s="151"/>
      <c r="EA80" s="151"/>
      <c r="EB80" s="10"/>
      <c r="EC80" s="10"/>
      <c r="ED80" s="10"/>
      <c r="EE80" s="10"/>
      <c r="EF80" s="150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2"/>
      <c r="ES80" s="150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2"/>
      <c r="FF80" s="150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3"/>
    </row>
    <row r="81" spans="1:174" ht="10.5" customHeight="1">
      <c r="A81" s="166" t="s">
        <v>73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8"/>
      <c r="BX81" s="156" t="s">
        <v>74</v>
      </c>
      <c r="BY81" s="157"/>
      <c r="BZ81" s="157"/>
      <c r="CA81" s="157"/>
      <c r="CB81" s="157"/>
      <c r="CC81" s="157"/>
      <c r="CD81" s="157"/>
      <c r="CE81" s="158"/>
      <c r="CF81" s="159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8"/>
      <c r="CS81" s="159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8"/>
      <c r="DF81" s="150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2"/>
      <c r="DS81" s="150"/>
      <c r="DT81" s="151"/>
      <c r="DU81" s="151"/>
      <c r="DV81" s="151"/>
      <c r="DW81" s="151"/>
      <c r="DX81" s="151"/>
      <c r="DY81" s="151"/>
      <c r="DZ81" s="151"/>
      <c r="EA81" s="151"/>
      <c r="EB81" s="10"/>
      <c r="EC81" s="10"/>
      <c r="ED81" s="10"/>
      <c r="EE81" s="10"/>
      <c r="EF81" s="150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2"/>
      <c r="ES81" s="150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2"/>
      <c r="FF81" s="150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3"/>
    </row>
    <row r="82" spans="1:174" ht="10.5" customHeight="1">
      <c r="A82" s="1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8"/>
      <c r="BX82" s="156"/>
      <c r="BY82" s="157"/>
      <c r="BZ82" s="157"/>
      <c r="CA82" s="157"/>
      <c r="CB82" s="157"/>
      <c r="CC82" s="157"/>
      <c r="CD82" s="157"/>
      <c r="CE82" s="158"/>
      <c r="CF82" s="159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8"/>
      <c r="CS82" s="159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8"/>
      <c r="DF82" s="150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2"/>
      <c r="DS82" s="150"/>
      <c r="DT82" s="151"/>
      <c r="DU82" s="151"/>
      <c r="DV82" s="151"/>
      <c r="DW82" s="151"/>
      <c r="DX82" s="151"/>
      <c r="DY82" s="151"/>
      <c r="DZ82" s="151"/>
      <c r="EA82" s="151"/>
      <c r="EB82" s="10"/>
      <c r="EC82" s="10"/>
      <c r="ED82" s="10"/>
      <c r="EE82" s="10"/>
      <c r="EF82" s="150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2"/>
      <c r="ES82" s="150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2"/>
      <c r="FF82" s="150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3"/>
    </row>
    <row r="83" spans="1:174" ht="22.5" customHeight="1">
      <c r="A83" s="270" t="s">
        <v>76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156" t="s">
        <v>77</v>
      </c>
      <c r="BY83" s="157"/>
      <c r="BZ83" s="157"/>
      <c r="CA83" s="157"/>
      <c r="CB83" s="157"/>
      <c r="CC83" s="157"/>
      <c r="CD83" s="157"/>
      <c r="CE83" s="158"/>
      <c r="CF83" s="159" t="s">
        <v>78</v>
      </c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8"/>
      <c r="CS83" s="159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8"/>
      <c r="DF83" s="150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2"/>
      <c r="DS83" s="150"/>
      <c r="DT83" s="151"/>
      <c r="DU83" s="151"/>
      <c r="DV83" s="151"/>
      <c r="DW83" s="151"/>
      <c r="DX83" s="151"/>
      <c r="DY83" s="151"/>
      <c r="DZ83" s="151"/>
      <c r="EA83" s="151"/>
      <c r="EB83" s="10"/>
      <c r="EC83" s="10"/>
      <c r="ED83" s="10"/>
      <c r="EE83" s="10"/>
      <c r="EF83" s="150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2"/>
      <c r="ES83" s="150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2"/>
      <c r="FF83" s="150" t="s">
        <v>35</v>
      </c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3"/>
    </row>
    <row r="84" spans="1:174" ht="22.5" customHeight="1">
      <c r="A84" s="270" t="s">
        <v>79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156" t="s">
        <v>80</v>
      </c>
      <c r="BY84" s="157"/>
      <c r="BZ84" s="157"/>
      <c r="CA84" s="157"/>
      <c r="CB84" s="157"/>
      <c r="CC84" s="157"/>
      <c r="CD84" s="157"/>
      <c r="CE84" s="158"/>
      <c r="CF84" s="159" t="s">
        <v>81</v>
      </c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8"/>
      <c r="CS84" s="159" t="s">
        <v>287</v>
      </c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8"/>
      <c r="DF84" s="150">
        <f>DF85</f>
        <v>5261932.75</v>
      </c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2"/>
      <c r="DS84" s="150"/>
      <c r="DT84" s="151"/>
      <c r="DU84" s="151"/>
      <c r="DV84" s="151"/>
      <c r="DW84" s="151"/>
      <c r="DX84" s="151"/>
      <c r="DY84" s="151"/>
      <c r="DZ84" s="151"/>
      <c r="EA84" s="151"/>
      <c r="EB84" s="10"/>
      <c r="EC84" s="10"/>
      <c r="ED84" s="10"/>
      <c r="EE84" s="10"/>
      <c r="EF84" s="150">
        <f>EF85</f>
        <v>129783.89</v>
      </c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2"/>
      <c r="ES84" s="150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2"/>
      <c r="FF84" s="150" t="s">
        <v>35</v>
      </c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3"/>
    </row>
    <row r="85" spans="1:174" ht="22.5" customHeight="1">
      <c r="A85" s="178" t="s">
        <v>82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56" t="s">
        <v>83</v>
      </c>
      <c r="BY85" s="157"/>
      <c r="BZ85" s="157"/>
      <c r="CA85" s="157"/>
      <c r="CB85" s="157"/>
      <c r="CC85" s="157"/>
      <c r="CD85" s="157"/>
      <c r="CE85" s="158"/>
      <c r="CF85" s="159" t="s">
        <v>81</v>
      </c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8"/>
      <c r="CS85" s="159" t="s">
        <v>287</v>
      </c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8"/>
      <c r="DF85" s="150">
        <f>3565437+1696495.75</f>
        <v>5261932.75</v>
      </c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2"/>
      <c r="DS85" s="150"/>
      <c r="DT85" s="151"/>
      <c r="DU85" s="151"/>
      <c r="DV85" s="151"/>
      <c r="DW85" s="151"/>
      <c r="DX85" s="151"/>
      <c r="DY85" s="151"/>
      <c r="DZ85" s="151"/>
      <c r="EA85" s="151"/>
      <c r="EB85" s="10"/>
      <c r="EC85" s="10"/>
      <c r="ED85" s="10"/>
      <c r="EE85" s="10"/>
      <c r="EF85" s="150">
        <f>125724.75+4059.14</f>
        <v>129783.89</v>
      </c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50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2"/>
      <c r="FF85" s="150" t="s">
        <v>35</v>
      </c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3"/>
    </row>
    <row r="86" spans="1:174" ht="10.5" customHeight="1" thickBot="1">
      <c r="A86" s="301" t="s">
        <v>84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3"/>
      <c r="BX86" s="248" t="s">
        <v>85</v>
      </c>
      <c r="BY86" s="249"/>
      <c r="BZ86" s="249"/>
      <c r="CA86" s="249"/>
      <c r="CB86" s="249"/>
      <c r="CC86" s="249"/>
      <c r="CD86" s="249"/>
      <c r="CE86" s="304"/>
      <c r="CF86" s="305" t="s">
        <v>81</v>
      </c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304"/>
      <c r="CS86" s="305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304"/>
      <c r="DF86" s="297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9"/>
      <c r="DS86" s="297"/>
      <c r="DT86" s="298"/>
      <c r="DU86" s="298"/>
      <c r="DV86" s="298"/>
      <c r="DW86" s="298"/>
      <c r="DX86" s="298"/>
      <c r="DY86" s="298"/>
      <c r="DZ86" s="298"/>
      <c r="EA86" s="298"/>
      <c r="EB86" s="9"/>
      <c r="EC86" s="9"/>
      <c r="ED86" s="9"/>
      <c r="EE86" s="9"/>
      <c r="EF86" s="297"/>
      <c r="EG86" s="298"/>
      <c r="EH86" s="298"/>
      <c r="EI86" s="298"/>
      <c r="EJ86" s="298"/>
      <c r="EK86" s="298"/>
      <c r="EL86" s="298"/>
      <c r="EM86" s="298"/>
      <c r="EN86" s="298"/>
      <c r="EO86" s="298"/>
      <c r="EP86" s="298"/>
      <c r="EQ86" s="298"/>
      <c r="ER86" s="299"/>
      <c r="ES86" s="297"/>
      <c r="ET86" s="298"/>
      <c r="EU86" s="298"/>
      <c r="EV86" s="298"/>
      <c r="EW86" s="298"/>
      <c r="EX86" s="298"/>
      <c r="EY86" s="298"/>
      <c r="EZ86" s="298"/>
      <c r="FA86" s="298"/>
      <c r="FB86" s="298"/>
      <c r="FC86" s="298"/>
      <c r="FD86" s="298"/>
      <c r="FE86" s="299"/>
      <c r="FF86" s="297" t="s">
        <v>35</v>
      </c>
      <c r="FG86" s="298"/>
      <c r="FH86" s="298"/>
      <c r="FI86" s="298"/>
      <c r="FJ86" s="298"/>
      <c r="FK86" s="298"/>
      <c r="FL86" s="298"/>
      <c r="FM86" s="298"/>
      <c r="FN86" s="298"/>
      <c r="FO86" s="298"/>
      <c r="FP86" s="298"/>
      <c r="FQ86" s="298"/>
      <c r="FR86" s="300"/>
    </row>
    <row r="87" spans="1:174" ht="10.5" customHeight="1">
      <c r="A87" s="166" t="s">
        <v>86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8"/>
      <c r="BX87" s="156" t="s">
        <v>87</v>
      </c>
      <c r="BY87" s="157"/>
      <c r="BZ87" s="157"/>
      <c r="CA87" s="157"/>
      <c r="CB87" s="157"/>
      <c r="CC87" s="157"/>
      <c r="CD87" s="157"/>
      <c r="CE87" s="158"/>
      <c r="CF87" s="159" t="s">
        <v>88</v>
      </c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8"/>
      <c r="CS87" s="159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8"/>
      <c r="DF87" s="150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2"/>
      <c r="DS87" s="208"/>
      <c r="DT87" s="209"/>
      <c r="DU87" s="209"/>
      <c r="DV87" s="209"/>
      <c r="DW87" s="209"/>
      <c r="DX87" s="209"/>
      <c r="DY87" s="209"/>
      <c r="DZ87" s="209"/>
      <c r="EA87" s="209"/>
      <c r="EB87" s="10"/>
      <c r="EC87" s="10"/>
      <c r="ED87" s="10"/>
      <c r="EE87" s="10"/>
      <c r="EF87" s="150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2"/>
      <c r="ES87" s="150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2"/>
      <c r="FF87" s="150" t="s">
        <v>35</v>
      </c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3"/>
    </row>
    <row r="88" spans="1:174" ht="10.5" customHeight="1">
      <c r="A88" s="270" t="s">
        <v>89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1"/>
      <c r="BQ88" s="271"/>
      <c r="BR88" s="271"/>
      <c r="BS88" s="271"/>
      <c r="BT88" s="271"/>
      <c r="BU88" s="271"/>
      <c r="BV88" s="271"/>
      <c r="BW88" s="271"/>
      <c r="BX88" s="156" t="s">
        <v>90</v>
      </c>
      <c r="BY88" s="157"/>
      <c r="BZ88" s="157"/>
      <c r="CA88" s="157"/>
      <c r="CB88" s="157"/>
      <c r="CC88" s="157"/>
      <c r="CD88" s="157"/>
      <c r="CE88" s="158"/>
      <c r="CF88" s="159" t="s">
        <v>91</v>
      </c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8"/>
      <c r="CS88" s="159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8"/>
      <c r="DF88" s="150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2"/>
      <c r="DS88" s="150"/>
      <c r="DT88" s="151"/>
      <c r="DU88" s="151"/>
      <c r="DV88" s="151"/>
      <c r="DW88" s="151"/>
      <c r="DX88" s="151"/>
      <c r="DY88" s="151"/>
      <c r="DZ88" s="151"/>
      <c r="EA88" s="151"/>
      <c r="EB88" s="10"/>
      <c r="EC88" s="10"/>
      <c r="ED88" s="10"/>
      <c r="EE88" s="10"/>
      <c r="EF88" s="150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2"/>
      <c r="ES88" s="150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2"/>
      <c r="FF88" s="150" t="s">
        <v>35</v>
      </c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3"/>
    </row>
    <row r="89" spans="1:174" ht="21" customHeight="1">
      <c r="A89" s="270" t="s">
        <v>92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156" t="s">
        <v>257</v>
      </c>
      <c r="BY89" s="157"/>
      <c r="BZ89" s="157"/>
      <c r="CA89" s="157"/>
      <c r="CB89" s="157"/>
      <c r="CC89" s="157"/>
      <c r="CD89" s="157"/>
      <c r="CE89" s="158"/>
      <c r="CF89" s="159" t="s">
        <v>93</v>
      </c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8"/>
      <c r="CS89" s="159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8"/>
      <c r="DF89" s="150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2"/>
      <c r="DS89" s="150"/>
      <c r="DT89" s="151"/>
      <c r="DU89" s="151"/>
      <c r="DV89" s="151"/>
      <c r="DW89" s="151"/>
      <c r="DX89" s="151"/>
      <c r="DY89" s="151"/>
      <c r="DZ89" s="151"/>
      <c r="EA89" s="151"/>
      <c r="EB89" s="10"/>
      <c r="EC89" s="10"/>
      <c r="ED89" s="10"/>
      <c r="EE89" s="10"/>
      <c r="EF89" s="150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2"/>
      <c r="ES89" s="150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2"/>
      <c r="FF89" s="150" t="s">
        <v>35</v>
      </c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3"/>
    </row>
    <row r="90" spans="1:174" ht="21.75" customHeight="1">
      <c r="A90" s="178" t="s">
        <v>94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56" t="s">
        <v>258</v>
      </c>
      <c r="BY90" s="157"/>
      <c r="BZ90" s="157"/>
      <c r="CA90" s="157"/>
      <c r="CB90" s="157"/>
      <c r="CC90" s="157"/>
      <c r="CD90" s="157"/>
      <c r="CE90" s="158"/>
      <c r="CF90" s="159" t="s">
        <v>93</v>
      </c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8"/>
      <c r="CS90" s="159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8"/>
      <c r="DF90" s="150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2"/>
      <c r="DS90" s="150"/>
      <c r="DT90" s="151"/>
      <c r="DU90" s="151"/>
      <c r="DV90" s="151"/>
      <c r="DW90" s="151"/>
      <c r="DX90" s="151"/>
      <c r="DY90" s="151"/>
      <c r="DZ90" s="151"/>
      <c r="EA90" s="151"/>
      <c r="EB90" s="10"/>
      <c r="EC90" s="10"/>
      <c r="ED90" s="10"/>
      <c r="EE90" s="10"/>
      <c r="EF90" s="150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2"/>
      <c r="ES90" s="150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2"/>
      <c r="FF90" s="150" t="s">
        <v>35</v>
      </c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3"/>
    </row>
    <row r="91" spans="1:174" ht="10.5" customHeight="1">
      <c r="A91" s="306" t="s">
        <v>95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07"/>
      <c r="BE91" s="307"/>
      <c r="BF91" s="307"/>
      <c r="BG91" s="307"/>
      <c r="BH91" s="307"/>
      <c r="BI91" s="307"/>
      <c r="BJ91" s="307"/>
      <c r="BK91" s="307"/>
      <c r="BL91" s="307"/>
      <c r="BM91" s="307"/>
      <c r="BN91" s="307"/>
      <c r="BO91" s="307"/>
      <c r="BP91" s="307"/>
      <c r="BQ91" s="307"/>
      <c r="BR91" s="307"/>
      <c r="BS91" s="307"/>
      <c r="BT91" s="307"/>
      <c r="BU91" s="307"/>
      <c r="BV91" s="307"/>
      <c r="BW91" s="307"/>
      <c r="BX91" s="156" t="s">
        <v>96</v>
      </c>
      <c r="BY91" s="157"/>
      <c r="BZ91" s="157"/>
      <c r="CA91" s="157"/>
      <c r="CB91" s="157"/>
      <c r="CC91" s="157"/>
      <c r="CD91" s="157"/>
      <c r="CE91" s="158"/>
      <c r="CF91" s="159" t="s">
        <v>97</v>
      </c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8"/>
      <c r="CS91" s="159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8"/>
      <c r="DF91" s="150">
        <f>SUM(DF93:DR94)</f>
        <v>944278.25</v>
      </c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2"/>
      <c r="DS91" s="150"/>
      <c r="DT91" s="151"/>
      <c r="DU91" s="151"/>
      <c r="DV91" s="151"/>
      <c r="DW91" s="151"/>
      <c r="DX91" s="151"/>
      <c r="DY91" s="151"/>
      <c r="DZ91" s="151"/>
      <c r="EA91" s="151"/>
      <c r="EB91" s="10"/>
      <c r="EC91" s="10"/>
      <c r="ED91" s="10"/>
      <c r="EE91" s="10"/>
      <c r="EF91" s="150">
        <f>EF95</f>
        <v>8000</v>
      </c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2"/>
      <c r="ES91" s="150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2"/>
      <c r="FF91" s="150" t="s">
        <v>35</v>
      </c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3"/>
    </row>
    <row r="92" spans="1:174" ht="21.75" customHeight="1">
      <c r="A92" s="270" t="s">
        <v>98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  <c r="BU92" s="271"/>
      <c r="BV92" s="271"/>
      <c r="BW92" s="271"/>
      <c r="BX92" s="156" t="s">
        <v>99</v>
      </c>
      <c r="BY92" s="157"/>
      <c r="BZ92" s="157"/>
      <c r="CA92" s="157"/>
      <c r="CB92" s="157"/>
      <c r="CC92" s="157"/>
      <c r="CD92" s="157"/>
      <c r="CE92" s="158"/>
      <c r="CF92" s="159" t="s">
        <v>100</v>
      </c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8"/>
      <c r="CS92" s="159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8"/>
      <c r="DF92" s="150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2"/>
      <c r="DS92" s="150"/>
      <c r="DT92" s="151"/>
      <c r="DU92" s="151"/>
      <c r="DV92" s="151"/>
      <c r="DW92" s="151"/>
      <c r="DX92" s="151"/>
      <c r="DY92" s="151"/>
      <c r="DZ92" s="151"/>
      <c r="EA92" s="151"/>
      <c r="EB92" s="10"/>
      <c r="EC92" s="10"/>
      <c r="ED92" s="10"/>
      <c r="EE92" s="10"/>
      <c r="EF92" s="150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2"/>
      <c r="ES92" s="150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2"/>
      <c r="FF92" s="150" t="s">
        <v>35</v>
      </c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3"/>
    </row>
    <row r="93" spans="1:174" ht="33.75" customHeight="1">
      <c r="A93" s="178" t="s">
        <v>101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56" t="s">
        <v>102</v>
      </c>
      <c r="BY93" s="157"/>
      <c r="BZ93" s="157"/>
      <c r="CA93" s="157"/>
      <c r="CB93" s="157"/>
      <c r="CC93" s="157"/>
      <c r="CD93" s="157"/>
      <c r="CE93" s="158"/>
      <c r="CF93" s="159" t="s">
        <v>103</v>
      </c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8"/>
      <c r="CS93" s="159" t="s">
        <v>288</v>
      </c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8"/>
      <c r="DF93" s="150">
        <v>62664</v>
      </c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2"/>
      <c r="DS93" s="150"/>
      <c r="DT93" s="151"/>
      <c r="DU93" s="151"/>
      <c r="DV93" s="151"/>
      <c r="DW93" s="151"/>
      <c r="DX93" s="151"/>
      <c r="DY93" s="151"/>
      <c r="DZ93" s="151"/>
      <c r="EA93" s="151"/>
      <c r="EB93" s="10"/>
      <c r="EC93" s="10"/>
      <c r="ED93" s="10"/>
      <c r="EE93" s="10"/>
      <c r="EF93" s="150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2"/>
      <c r="ES93" s="150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2"/>
      <c r="FF93" s="150" t="s">
        <v>35</v>
      </c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3"/>
    </row>
    <row r="94" spans="1:174" ht="10.5" customHeight="1">
      <c r="A94" s="178" t="s">
        <v>289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56"/>
      <c r="BY94" s="157"/>
      <c r="BZ94" s="157"/>
      <c r="CA94" s="157"/>
      <c r="CB94" s="157"/>
      <c r="CC94" s="157"/>
      <c r="CD94" s="157"/>
      <c r="CE94" s="158"/>
      <c r="CF94" s="159" t="s">
        <v>103</v>
      </c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8"/>
      <c r="CS94" s="159" t="s">
        <v>290</v>
      </c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8"/>
      <c r="DF94" s="150">
        <f>800000+81614.25</f>
        <v>881614.25</v>
      </c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2"/>
      <c r="DS94" s="150"/>
      <c r="DT94" s="151"/>
      <c r="DU94" s="151"/>
      <c r="DV94" s="151"/>
      <c r="DW94" s="151"/>
      <c r="DX94" s="151"/>
      <c r="DY94" s="151"/>
      <c r="DZ94" s="151"/>
      <c r="EA94" s="151"/>
      <c r="EB94" s="10"/>
      <c r="EC94" s="10"/>
      <c r="ED94" s="10"/>
      <c r="EE94" s="10"/>
      <c r="EF94" s="150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2"/>
      <c r="ES94" s="150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2"/>
      <c r="FF94" s="150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3"/>
    </row>
    <row r="95" spans="1:174" ht="10.5" customHeight="1">
      <c r="A95" s="178" t="s">
        <v>291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56"/>
      <c r="BY95" s="157"/>
      <c r="BZ95" s="157"/>
      <c r="CA95" s="157"/>
      <c r="CB95" s="157"/>
      <c r="CC95" s="157"/>
      <c r="CD95" s="157"/>
      <c r="CE95" s="158"/>
      <c r="CF95" s="159" t="s">
        <v>103</v>
      </c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8"/>
      <c r="CS95" s="159" t="s">
        <v>288</v>
      </c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8"/>
      <c r="DF95" s="150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2"/>
      <c r="DS95" s="150"/>
      <c r="DT95" s="151"/>
      <c r="DU95" s="151"/>
      <c r="DV95" s="151"/>
      <c r="DW95" s="151"/>
      <c r="DX95" s="151"/>
      <c r="DY95" s="151"/>
      <c r="DZ95" s="151"/>
      <c r="EA95" s="151"/>
      <c r="EB95" s="10"/>
      <c r="EC95" s="10"/>
      <c r="ED95" s="10"/>
      <c r="EE95" s="10"/>
      <c r="EF95" s="150">
        <v>8000</v>
      </c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2"/>
      <c r="ES95" s="150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2"/>
      <c r="FF95" s="150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3"/>
    </row>
    <row r="96" spans="1:174" ht="21.75" customHeight="1">
      <c r="A96" s="270" t="s">
        <v>104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271"/>
      <c r="BX96" s="156" t="s">
        <v>105</v>
      </c>
      <c r="BY96" s="157"/>
      <c r="BZ96" s="157"/>
      <c r="CA96" s="157"/>
      <c r="CB96" s="157"/>
      <c r="CC96" s="157"/>
      <c r="CD96" s="157"/>
      <c r="CE96" s="158"/>
      <c r="CF96" s="159" t="s">
        <v>106</v>
      </c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8"/>
      <c r="CS96" s="159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8"/>
      <c r="DF96" s="150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2"/>
      <c r="DS96" s="150"/>
      <c r="DT96" s="151"/>
      <c r="DU96" s="151"/>
      <c r="DV96" s="151"/>
      <c r="DW96" s="151"/>
      <c r="DX96" s="151"/>
      <c r="DY96" s="151"/>
      <c r="DZ96" s="151"/>
      <c r="EA96" s="151"/>
      <c r="EB96" s="10"/>
      <c r="EC96" s="10"/>
      <c r="ED96" s="10"/>
      <c r="EE96" s="10"/>
      <c r="EF96" s="150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2"/>
      <c r="ES96" s="150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2"/>
      <c r="FF96" s="150" t="s">
        <v>35</v>
      </c>
      <c r="FG96" s="151"/>
      <c r="FH96" s="151"/>
      <c r="FI96" s="151"/>
      <c r="FJ96" s="151"/>
      <c r="FK96" s="151"/>
      <c r="FL96" s="151"/>
      <c r="FM96" s="151"/>
      <c r="FN96" s="151"/>
      <c r="FO96" s="151"/>
      <c r="FP96" s="151"/>
      <c r="FQ96" s="151"/>
      <c r="FR96" s="153"/>
    </row>
    <row r="97" spans="1:174" ht="33.75" customHeight="1">
      <c r="A97" s="270" t="s">
        <v>107</v>
      </c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156" t="s">
        <v>108</v>
      </c>
      <c r="BY97" s="157"/>
      <c r="BZ97" s="157"/>
      <c r="CA97" s="157"/>
      <c r="CB97" s="157"/>
      <c r="CC97" s="157"/>
      <c r="CD97" s="157"/>
      <c r="CE97" s="158"/>
      <c r="CF97" s="159" t="s">
        <v>109</v>
      </c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8"/>
      <c r="CS97" s="159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8"/>
      <c r="DF97" s="150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2"/>
      <c r="DS97" s="150"/>
      <c r="DT97" s="151"/>
      <c r="DU97" s="151"/>
      <c r="DV97" s="151"/>
      <c r="DW97" s="151"/>
      <c r="DX97" s="151"/>
      <c r="DY97" s="151"/>
      <c r="DZ97" s="151"/>
      <c r="EA97" s="151"/>
      <c r="EB97" s="10"/>
      <c r="EC97" s="10"/>
      <c r="ED97" s="10"/>
      <c r="EE97" s="10"/>
      <c r="EF97" s="150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2"/>
      <c r="ES97" s="150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2"/>
      <c r="FF97" s="150" t="s">
        <v>35</v>
      </c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3"/>
    </row>
    <row r="98" spans="1:174" ht="10.5" customHeight="1">
      <c r="A98" s="270" t="s">
        <v>259</v>
      </c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271"/>
      <c r="BX98" s="156" t="s">
        <v>110</v>
      </c>
      <c r="BY98" s="157"/>
      <c r="BZ98" s="157"/>
      <c r="CA98" s="157"/>
      <c r="CB98" s="157"/>
      <c r="CC98" s="157"/>
      <c r="CD98" s="157"/>
      <c r="CE98" s="158"/>
      <c r="CF98" s="159" t="s">
        <v>111</v>
      </c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8"/>
      <c r="CS98" s="159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8"/>
      <c r="DF98" s="150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2"/>
      <c r="DS98" s="150"/>
      <c r="DT98" s="151"/>
      <c r="DU98" s="151"/>
      <c r="DV98" s="151"/>
      <c r="DW98" s="151"/>
      <c r="DX98" s="151"/>
      <c r="DY98" s="151"/>
      <c r="DZ98" s="151"/>
      <c r="EA98" s="151"/>
      <c r="EB98" s="10"/>
      <c r="EC98" s="10"/>
      <c r="ED98" s="10"/>
      <c r="EE98" s="10"/>
      <c r="EF98" s="150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2"/>
      <c r="ES98" s="150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2"/>
      <c r="FF98" s="150" t="s">
        <v>35</v>
      </c>
      <c r="FG98" s="151"/>
      <c r="FH98" s="151"/>
      <c r="FI98" s="151"/>
      <c r="FJ98" s="151"/>
      <c r="FK98" s="151"/>
      <c r="FL98" s="151"/>
      <c r="FM98" s="151"/>
      <c r="FN98" s="151"/>
      <c r="FO98" s="151"/>
      <c r="FP98" s="151"/>
      <c r="FQ98" s="151"/>
      <c r="FR98" s="153"/>
    </row>
    <row r="99" spans="1:174" ht="10.5" customHeight="1">
      <c r="A99" s="306" t="s">
        <v>112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7"/>
      <c r="BI99" s="307"/>
      <c r="BJ99" s="307"/>
      <c r="BK99" s="307"/>
      <c r="BL99" s="307"/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156" t="s">
        <v>113</v>
      </c>
      <c r="BY99" s="157"/>
      <c r="BZ99" s="157"/>
      <c r="CA99" s="157"/>
      <c r="CB99" s="157"/>
      <c r="CC99" s="157"/>
      <c r="CD99" s="157"/>
      <c r="CE99" s="158"/>
      <c r="CF99" s="159" t="s">
        <v>114</v>
      </c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8"/>
      <c r="CS99" s="159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8"/>
      <c r="DF99" s="150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2"/>
      <c r="DS99" s="173">
        <f>SUM(DS100:EA102)</f>
        <v>3134737</v>
      </c>
      <c r="DT99" s="174"/>
      <c r="DU99" s="174"/>
      <c r="DV99" s="174"/>
      <c r="DW99" s="174"/>
      <c r="DX99" s="174"/>
      <c r="DY99" s="174"/>
      <c r="DZ99" s="174"/>
      <c r="EA99" s="174"/>
      <c r="EB99" s="10"/>
      <c r="EC99" s="10"/>
      <c r="ED99" s="10"/>
      <c r="EE99" s="10"/>
      <c r="EF99" s="150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2"/>
      <c r="ES99" s="150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1"/>
      <c r="FE99" s="152"/>
      <c r="FF99" s="173">
        <f>FF103</f>
        <v>40000</v>
      </c>
      <c r="FG99" s="174"/>
      <c r="FH99" s="174"/>
      <c r="FI99" s="174"/>
      <c r="FJ99" s="174"/>
      <c r="FK99" s="174"/>
      <c r="FL99" s="174"/>
      <c r="FM99" s="174"/>
      <c r="FN99" s="174"/>
      <c r="FO99" s="174"/>
      <c r="FP99" s="174"/>
      <c r="FQ99" s="174"/>
      <c r="FR99" s="254"/>
    </row>
    <row r="100" spans="1:174" ht="21.75" customHeight="1">
      <c r="A100" s="270" t="s">
        <v>115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156" t="s">
        <v>116</v>
      </c>
      <c r="BY100" s="157"/>
      <c r="BZ100" s="157"/>
      <c r="CA100" s="157"/>
      <c r="CB100" s="157"/>
      <c r="CC100" s="157"/>
      <c r="CD100" s="157"/>
      <c r="CE100" s="158"/>
      <c r="CF100" s="159" t="s">
        <v>117</v>
      </c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8"/>
      <c r="CS100" s="159" t="s">
        <v>292</v>
      </c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8"/>
      <c r="DF100" s="150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2"/>
      <c r="DS100" s="150">
        <f>3437737-370000</f>
        <v>3067737</v>
      </c>
      <c r="DT100" s="151"/>
      <c r="DU100" s="151"/>
      <c r="DV100" s="151"/>
      <c r="DW100" s="151"/>
      <c r="DX100" s="151"/>
      <c r="DY100" s="151"/>
      <c r="DZ100" s="151"/>
      <c r="EA100" s="151"/>
      <c r="EB100" s="10"/>
      <c r="EC100" s="10"/>
      <c r="ED100" s="10"/>
      <c r="EE100" s="10"/>
      <c r="EF100" s="150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2"/>
      <c r="ES100" s="150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2"/>
      <c r="FF100" s="150" t="s">
        <v>35</v>
      </c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3"/>
    </row>
    <row r="101" spans="1:174" ht="21.75" customHeight="1">
      <c r="A101" s="270" t="s">
        <v>118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271"/>
      <c r="BH101" s="271"/>
      <c r="BI101" s="271"/>
      <c r="BJ101" s="271"/>
      <c r="BK101" s="271"/>
      <c r="BL101" s="271"/>
      <c r="BM101" s="271"/>
      <c r="BN101" s="271"/>
      <c r="BO101" s="271"/>
      <c r="BP101" s="271"/>
      <c r="BQ101" s="271"/>
      <c r="BR101" s="271"/>
      <c r="BS101" s="271"/>
      <c r="BT101" s="271"/>
      <c r="BU101" s="271"/>
      <c r="BV101" s="271"/>
      <c r="BW101" s="271"/>
      <c r="BX101" s="156" t="s">
        <v>119</v>
      </c>
      <c r="BY101" s="157"/>
      <c r="BZ101" s="157"/>
      <c r="CA101" s="157"/>
      <c r="CB101" s="157"/>
      <c r="CC101" s="157"/>
      <c r="CD101" s="157"/>
      <c r="CE101" s="158"/>
      <c r="CF101" s="159" t="s">
        <v>120</v>
      </c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8"/>
      <c r="CS101" s="159" t="s">
        <v>292</v>
      </c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8"/>
      <c r="DF101" s="150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2"/>
      <c r="DS101" s="150">
        <v>65000</v>
      </c>
      <c r="DT101" s="151"/>
      <c r="DU101" s="151"/>
      <c r="DV101" s="151"/>
      <c r="DW101" s="151"/>
      <c r="DX101" s="151"/>
      <c r="DY101" s="151"/>
      <c r="DZ101" s="151"/>
      <c r="EA101" s="151"/>
      <c r="EB101" s="10"/>
      <c r="EC101" s="10"/>
      <c r="ED101" s="10"/>
      <c r="EE101" s="10"/>
      <c r="EF101" s="150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2"/>
      <c r="ES101" s="150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2"/>
      <c r="FF101" s="150" t="s">
        <v>35</v>
      </c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3"/>
    </row>
    <row r="102" spans="1:174" ht="10.5" customHeight="1">
      <c r="A102" s="270" t="s">
        <v>121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1"/>
      <c r="BQ102" s="271"/>
      <c r="BR102" s="271"/>
      <c r="BS102" s="271"/>
      <c r="BT102" s="271"/>
      <c r="BU102" s="271"/>
      <c r="BV102" s="271"/>
      <c r="BW102" s="271"/>
      <c r="BX102" s="156" t="s">
        <v>122</v>
      </c>
      <c r="BY102" s="157"/>
      <c r="BZ102" s="157"/>
      <c r="CA102" s="157"/>
      <c r="CB102" s="157"/>
      <c r="CC102" s="157"/>
      <c r="CD102" s="157"/>
      <c r="CE102" s="158"/>
      <c r="CF102" s="159" t="s">
        <v>123</v>
      </c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8"/>
      <c r="CS102" s="159" t="s">
        <v>292</v>
      </c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8"/>
      <c r="DF102" s="150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2"/>
      <c r="DS102" s="150">
        <v>2000</v>
      </c>
      <c r="DT102" s="151"/>
      <c r="DU102" s="151"/>
      <c r="DV102" s="151"/>
      <c r="DW102" s="151"/>
      <c r="DX102" s="151"/>
      <c r="DY102" s="151"/>
      <c r="DZ102" s="151"/>
      <c r="EA102" s="151"/>
      <c r="EB102" s="10"/>
      <c r="EC102" s="10"/>
      <c r="ED102" s="10"/>
      <c r="EE102" s="10"/>
      <c r="EF102" s="150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2"/>
      <c r="ES102" s="150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2"/>
      <c r="FF102" s="150" t="s">
        <v>35</v>
      </c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3"/>
    </row>
    <row r="103" spans="1:174" ht="10.5" customHeight="1">
      <c r="A103" s="1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8"/>
      <c r="BX103" s="156" t="s">
        <v>122</v>
      </c>
      <c r="BY103" s="157"/>
      <c r="BZ103" s="157"/>
      <c r="CA103" s="157"/>
      <c r="CB103" s="157"/>
      <c r="CC103" s="157"/>
      <c r="CD103" s="157"/>
      <c r="CE103" s="158"/>
      <c r="CF103" s="159" t="s">
        <v>123</v>
      </c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8"/>
      <c r="CS103" s="159" t="s">
        <v>293</v>
      </c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8"/>
      <c r="DF103" s="150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2"/>
      <c r="DS103" s="150"/>
      <c r="DT103" s="151"/>
      <c r="DU103" s="151"/>
      <c r="DV103" s="151"/>
      <c r="DW103" s="151"/>
      <c r="DX103" s="151"/>
      <c r="DY103" s="151"/>
      <c r="DZ103" s="151"/>
      <c r="EA103" s="151"/>
      <c r="EB103" s="10"/>
      <c r="EC103" s="10"/>
      <c r="ED103" s="10"/>
      <c r="EE103" s="10"/>
      <c r="EF103" s="150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2"/>
      <c r="ES103" s="150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2"/>
      <c r="FF103" s="150">
        <v>40000</v>
      </c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3"/>
    </row>
    <row r="104" spans="1:174" ht="10.5" customHeight="1">
      <c r="A104" s="252" t="s">
        <v>124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156" t="s">
        <v>125</v>
      </c>
      <c r="BY104" s="157"/>
      <c r="BZ104" s="157"/>
      <c r="CA104" s="157"/>
      <c r="CB104" s="157"/>
      <c r="CC104" s="157"/>
      <c r="CD104" s="157"/>
      <c r="CE104" s="158"/>
      <c r="CF104" s="159" t="s">
        <v>35</v>
      </c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8"/>
      <c r="CS104" s="159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8"/>
      <c r="DF104" s="150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2"/>
      <c r="DS104" s="150"/>
      <c r="DT104" s="151"/>
      <c r="DU104" s="151"/>
      <c r="DV104" s="151"/>
      <c r="DW104" s="151"/>
      <c r="DX104" s="151"/>
      <c r="DY104" s="151"/>
      <c r="DZ104" s="151"/>
      <c r="EA104" s="151"/>
      <c r="EB104" s="10"/>
      <c r="EC104" s="10"/>
      <c r="ED104" s="10"/>
      <c r="EE104" s="10"/>
      <c r="EF104" s="150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2"/>
      <c r="ES104" s="150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2"/>
      <c r="FF104" s="150" t="s">
        <v>35</v>
      </c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3"/>
    </row>
    <row r="105" spans="1:174" ht="21.75" customHeight="1">
      <c r="A105" s="270" t="s">
        <v>126</v>
      </c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1"/>
      <c r="BW105" s="271"/>
      <c r="BX105" s="156" t="s">
        <v>127</v>
      </c>
      <c r="BY105" s="157"/>
      <c r="BZ105" s="157"/>
      <c r="CA105" s="157"/>
      <c r="CB105" s="157"/>
      <c r="CC105" s="157"/>
      <c r="CD105" s="157"/>
      <c r="CE105" s="158"/>
      <c r="CF105" s="159" t="s">
        <v>128</v>
      </c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8"/>
      <c r="CS105" s="159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8"/>
      <c r="DF105" s="150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2"/>
      <c r="DS105" s="150"/>
      <c r="DT105" s="151"/>
      <c r="DU105" s="151"/>
      <c r="DV105" s="151"/>
      <c r="DW105" s="151"/>
      <c r="DX105" s="151"/>
      <c r="DY105" s="151"/>
      <c r="DZ105" s="151"/>
      <c r="EA105" s="151"/>
      <c r="EB105" s="10"/>
      <c r="EC105" s="10"/>
      <c r="ED105" s="10"/>
      <c r="EE105" s="10"/>
      <c r="EF105" s="150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2"/>
      <c r="ES105" s="150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2"/>
      <c r="FF105" s="150" t="s">
        <v>35</v>
      </c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3"/>
    </row>
    <row r="106" spans="1:174" ht="10.5" customHeight="1">
      <c r="A106" s="270" t="s">
        <v>129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156" t="s">
        <v>130</v>
      </c>
      <c r="BY106" s="157"/>
      <c r="BZ106" s="157"/>
      <c r="CA106" s="157"/>
      <c r="CB106" s="157"/>
      <c r="CC106" s="157"/>
      <c r="CD106" s="157"/>
      <c r="CE106" s="158"/>
      <c r="CF106" s="159" t="s">
        <v>131</v>
      </c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8"/>
      <c r="CS106" s="159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8"/>
      <c r="DF106" s="150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2"/>
      <c r="DS106" s="150"/>
      <c r="DT106" s="151"/>
      <c r="DU106" s="151"/>
      <c r="DV106" s="151"/>
      <c r="DW106" s="151"/>
      <c r="DX106" s="151"/>
      <c r="DY106" s="151"/>
      <c r="DZ106" s="151"/>
      <c r="EA106" s="151"/>
      <c r="EB106" s="10"/>
      <c r="EC106" s="10"/>
      <c r="ED106" s="10"/>
      <c r="EE106" s="10"/>
      <c r="EF106" s="150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2"/>
      <c r="ES106" s="150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2"/>
      <c r="FF106" s="150" t="s">
        <v>35</v>
      </c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3"/>
    </row>
    <row r="107" spans="1:174" ht="21.75" customHeight="1">
      <c r="A107" s="270" t="s">
        <v>132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156" t="s">
        <v>133</v>
      </c>
      <c r="BY107" s="157"/>
      <c r="BZ107" s="157"/>
      <c r="CA107" s="157"/>
      <c r="CB107" s="157"/>
      <c r="CC107" s="157"/>
      <c r="CD107" s="157"/>
      <c r="CE107" s="158"/>
      <c r="CF107" s="159" t="s">
        <v>134</v>
      </c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8"/>
      <c r="CS107" s="159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8"/>
      <c r="DF107" s="150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2"/>
      <c r="DS107" s="150"/>
      <c r="DT107" s="151"/>
      <c r="DU107" s="151"/>
      <c r="DV107" s="151"/>
      <c r="DW107" s="151"/>
      <c r="DX107" s="151"/>
      <c r="DY107" s="151"/>
      <c r="DZ107" s="151"/>
      <c r="EA107" s="151"/>
      <c r="EB107" s="10"/>
      <c r="EC107" s="10"/>
      <c r="ED107" s="10"/>
      <c r="EE107" s="10"/>
      <c r="EF107" s="150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2"/>
      <c r="ES107" s="150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2"/>
      <c r="FF107" s="150" t="s">
        <v>35</v>
      </c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3"/>
    </row>
    <row r="108" spans="1:174" ht="10.5" customHeight="1">
      <c r="A108" s="252" t="s">
        <v>135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156" t="s">
        <v>136</v>
      </c>
      <c r="BY108" s="157"/>
      <c r="BZ108" s="157"/>
      <c r="CA108" s="157"/>
      <c r="CB108" s="157"/>
      <c r="CC108" s="157"/>
      <c r="CD108" s="157"/>
      <c r="CE108" s="158"/>
      <c r="CF108" s="159" t="s">
        <v>35</v>
      </c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8"/>
      <c r="CS108" s="159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8"/>
      <c r="DF108" s="150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2"/>
      <c r="DS108" s="150"/>
      <c r="DT108" s="151"/>
      <c r="DU108" s="151"/>
      <c r="DV108" s="151"/>
      <c r="DW108" s="151"/>
      <c r="DX108" s="151"/>
      <c r="DY108" s="151"/>
      <c r="DZ108" s="151"/>
      <c r="EA108" s="151"/>
      <c r="EB108" s="10"/>
      <c r="EC108" s="10"/>
      <c r="ED108" s="10"/>
      <c r="EE108" s="10"/>
      <c r="EF108" s="150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2"/>
      <c r="ES108" s="150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2"/>
      <c r="FF108" s="150" t="s">
        <v>35</v>
      </c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3"/>
    </row>
    <row r="109" spans="1:174" ht="21.75" customHeight="1">
      <c r="A109" s="270" t="s">
        <v>137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156" t="s">
        <v>138</v>
      </c>
      <c r="BY109" s="157"/>
      <c r="BZ109" s="157"/>
      <c r="CA109" s="157"/>
      <c r="CB109" s="157"/>
      <c r="CC109" s="157"/>
      <c r="CD109" s="157"/>
      <c r="CE109" s="158"/>
      <c r="CF109" s="159" t="s">
        <v>139</v>
      </c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8"/>
      <c r="CS109" s="159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8"/>
      <c r="DF109" s="150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2"/>
      <c r="DS109" s="150"/>
      <c r="DT109" s="151"/>
      <c r="DU109" s="151"/>
      <c r="DV109" s="151"/>
      <c r="DW109" s="151"/>
      <c r="DX109" s="151"/>
      <c r="DY109" s="151"/>
      <c r="DZ109" s="151"/>
      <c r="EA109" s="151"/>
      <c r="EB109" s="10"/>
      <c r="EC109" s="10"/>
      <c r="ED109" s="10"/>
      <c r="EE109" s="10"/>
      <c r="EF109" s="150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2"/>
      <c r="ES109" s="150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2"/>
      <c r="FF109" s="150" t="s">
        <v>35</v>
      </c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3"/>
    </row>
    <row r="110" spans="1:174" ht="12.75" customHeight="1">
      <c r="A110" s="252" t="s">
        <v>237</v>
      </c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156" t="s">
        <v>140</v>
      </c>
      <c r="BY110" s="157"/>
      <c r="BZ110" s="157"/>
      <c r="CA110" s="157"/>
      <c r="CB110" s="157"/>
      <c r="CC110" s="157"/>
      <c r="CD110" s="157"/>
      <c r="CE110" s="158"/>
      <c r="CF110" s="159" t="s">
        <v>35</v>
      </c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8"/>
      <c r="CS110" s="159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8"/>
      <c r="DF110" s="150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2"/>
      <c r="DS110" s="150"/>
      <c r="DT110" s="151"/>
      <c r="DU110" s="151"/>
      <c r="DV110" s="151"/>
      <c r="DW110" s="151"/>
      <c r="DX110" s="151"/>
      <c r="DY110" s="151"/>
      <c r="DZ110" s="151"/>
      <c r="EA110" s="151"/>
      <c r="EB110" s="10"/>
      <c r="EC110" s="10"/>
      <c r="ED110" s="10"/>
      <c r="EE110" s="10"/>
      <c r="EF110" s="150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2"/>
      <c r="ES110" s="150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2"/>
      <c r="FF110" s="150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3"/>
    </row>
    <row r="111" spans="1:174" ht="21.75" customHeight="1" thickBot="1">
      <c r="A111" s="270" t="s">
        <v>141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156" t="s">
        <v>142</v>
      </c>
      <c r="BY111" s="157"/>
      <c r="BZ111" s="157"/>
      <c r="CA111" s="157"/>
      <c r="CB111" s="157"/>
      <c r="CC111" s="157"/>
      <c r="CD111" s="157"/>
      <c r="CE111" s="158"/>
      <c r="CF111" s="159" t="s">
        <v>143</v>
      </c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8"/>
      <c r="CS111" s="159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8"/>
      <c r="DF111" s="150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2"/>
      <c r="DS111" s="150"/>
      <c r="DT111" s="151"/>
      <c r="DU111" s="151"/>
      <c r="DV111" s="151"/>
      <c r="DW111" s="151"/>
      <c r="DX111" s="151"/>
      <c r="DY111" s="151"/>
      <c r="DZ111" s="151"/>
      <c r="EA111" s="151"/>
      <c r="EB111" s="10"/>
      <c r="EC111" s="10"/>
      <c r="ED111" s="10"/>
      <c r="EE111" s="10"/>
      <c r="EF111" s="150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2"/>
      <c r="ES111" s="150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2"/>
      <c r="FF111" s="150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3"/>
    </row>
    <row r="112" spans="1:174" ht="21.75" customHeight="1">
      <c r="A112" s="270" t="s">
        <v>144</v>
      </c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21" t="s">
        <v>145</v>
      </c>
      <c r="BY112" s="222"/>
      <c r="BZ112" s="222"/>
      <c r="CA112" s="222"/>
      <c r="CB112" s="222"/>
      <c r="CC112" s="222"/>
      <c r="CD112" s="222"/>
      <c r="CE112" s="223"/>
      <c r="CF112" s="224" t="s">
        <v>146</v>
      </c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3"/>
      <c r="CS112" s="224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3"/>
      <c r="DF112" s="208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10"/>
      <c r="DS112" s="208"/>
      <c r="DT112" s="209"/>
      <c r="DU112" s="209"/>
      <c r="DV112" s="209"/>
      <c r="DW112" s="209"/>
      <c r="DX112" s="209"/>
      <c r="DY112" s="209"/>
      <c r="DZ112" s="209"/>
      <c r="EA112" s="209"/>
      <c r="EB112" s="13"/>
      <c r="EC112" s="13"/>
      <c r="ED112" s="13"/>
      <c r="EE112" s="13"/>
      <c r="EF112" s="208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10"/>
      <c r="ES112" s="208"/>
      <c r="ET112" s="209"/>
      <c r="EU112" s="209"/>
      <c r="EV112" s="209"/>
      <c r="EW112" s="209"/>
      <c r="EX112" s="209"/>
      <c r="EY112" s="209"/>
      <c r="EZ112" s="209"/>
      <c r="FA112" s="209"/>
      <c r="FB112" s="209"/>
      <c r="FC112" s="209"/>
      <c r="FD112" s="209"/>
      <c r="FE112" s="210"/>
      <c r="FF112" s="208"/>
      <c r="FG112" s="209"/>
      <c r="FH112" s="209"/>
      <c r="FI112" s="209"/>
      <c r="FJ112" s="209"/>
      <c r="FK112" s="209"/>
      <c r="FL112" s="209"/>
      <c r="FM112" s="209"/>
      <c r="FN112" s="209"/>
      <c r="FO112" s="209"/>
      <c r="FP112" s="209"/>
      <c r="FQ112" s="209"/>
      <c r="FR112" s="309"/>
    </row>
    <row r="113" spans="1:174" ht="11.25" customHeight="1">
      <c r="A113" s="166" t="s">
        <v>147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8"/>
      <c r="BX113" s="163" t="s">
        <v>148</v>
      </c>
      <c r="BY113" s="164"/>
      <c r="BZ113" s="164"/>
      <c r="CA113" s="164"/>
      <c r="CB113" s="164"/>
      <c r="CC113" s="164"/>
      <c r="CD113" s="164"/>
      <c r="CE113" s="165"/>
      <c r="CF113" s="169" t="s">
        <v>149</v>
      </c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5"/>
      <c r="CS113" s="169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5"/>
      <c r="DF113" s="278"/>
      <c r="DG113" s="279"/>
      <c r="DH113" s="279"/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80"/>
      <c r="DS113" s="177">
        <f>DS75-DS76-DS99</f>
        <v>7905263.300000001</v>
      </c>
      <c r="DT113" s="174"/>
      <c r="DU113" s="174"/>
      <c r="DV113" s="174"/>
      <c r="DW113" s="174"/>
      <c r="DX113" s="174"/>
      <c r="DY113" s="174"/>
      <c r="DZ113" s="174"/>
      <c r="EA113" s="174"/>
      <c r="EB113" s="12"/>
      <c r="EC113" s="12"/>
      <c r="ED113" s="12"/>
      <c r="EE113" s="12"/>
      <c r="EF113" s="288">
        <f>EF75-EF76-EF91</f>
        <v>1771257</v>
      </c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90"/>
      <c r="ES113" s="278"/>
      <c r="ET113" s="279"/>
      <c r="EU113" s="279"/>
      <c r="EV113" s="279"/>
      <c r="EW113" s="279"/>
      <c r="EX113" s="279"/>
      <c r="EY113" s="279"/>
      <c r="EZ113" s="279"/>
      <c r="FA113" s="279"/>
      <c r="FB113" s="279"/>
      <c r="FC113" s="279"/>
      <c r="FD113" s="279"/>
      <c r="FE113" s="280"/>
      <c r="FF113" s="288">
        <f>FF75-FF99</f>
        <v>660097.08</v>
      </c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308"/>
    </row>
    <row r="114" spans="1:174" ht="11.25" customHeight="1">
      <c r="A114" s="310" t="s">
        <v>150</v>
      </c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160"/>
      <c r="BY114" s="161"/>
      <c r="BZ114" s="161"/>
      <c r="CA114" s="161"/>
      <c r="CB114" s="161"/>
      <c r="CC114" s="161"/>
      <c r="CD114" s="161"/>
      <c r="CE114" s="162"/>
      <c r="CF114" s="268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2"/>
      <c r="CS114" s="268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2"/>
      <c r="DF114" s="256"/>
      <c r="DG114" s="257"/>
      <c r="DH114" s="257"/>
      <c r="DI114" s="257"/>
      <c r="DJ114" s="257"/>
      <c r="DK114" s="257"/>
      <c r="DL114" s="257"/>
      <c r="DM114" s="257"/>
      <c r="DN114" s="257"/>
      <c r="DO114" s="257"/>
      <c r="DP114" s="257"/>
      <c r="DQ114" s="257"/>
      <c r="DR114" s="258"/>
      <c r="DS114" s="256"/>
      <c r="DT114" s="257"/>
      <c r="DU114" s="257"/>
      <c r="DV114" s="257"/>
      <c r="DW114" s="257"/>
      <c r="DX114" s="257"/>
      <c r="DY114" s="257"/>
      <c r="DZ114" s="257"/>
      <c r="EA114" s="257"/>
      <c r="EB114" s="11"/>
      <c r="EC114" s="11"/>
      <c r="ED114" s="11"/>
      <c r="EE114" s="11"/>
      <c r="EF114" s="285"/>
      <c r="EG114" s="286"/>
      <c r="EH114" s="286"/>
      <c r="EI114" s="286"/>
      <c r="EJ114" s="286"/>
      <c r="EK114" s="286"/>
      <c r="EL114" s="286"/>
      <c r="EM114" s="286"/>
      <c r="EN114" s="286"/>
      <c r="EO114" s="286"/>
      <c r="EP114" s="286"/>
      <c r="EQ114" s="286"/>
      <c r="ER114" s="287"/>
      <c r="ES114" s="256"/>
      <c r="ET114" s="257"/>
      <c r="EU114" s="257"/>
      <c r="EV114" s="257"/>
      <c r="EW114" s="257"/>
      <c r="EX114" s="257"/>
      <c r="EY114" s="257"/>
      <c r="EZ114" s="257"/>
      <c r="FA114" s="257"/>
      <c r="FB114" s="257"/>
      <c r="FC114" s="257"/>
      <c r="FD114" s="257"/>
      <c r="FE114" s="258"/>
      <c r="FF114" s="256"/>
      <c r="FG114" s="257"/>
      <c r="FH114" s="257"/>
      <c r="FI114" s="257"/>
      <c r="FJ114" s="257"/>
      <c r="FK114" s="257"/>
      <c r="FL114" s="257"/>
      <c r="FM114" s="257"/>
      <c r="FN114" s="257"/>
      <c r="FO114" s="257"/>
      <c r="FP114" s="257"/>
      <c r="FQ114" s="257"/>
      <c r="FR114" s="275"/>
    </row>
    <row r="115" spans="1:174" ht="11.25" customHeight="1">
      <c r="A115" s="302"/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  <c r="BT115" s="302"/>
      <c r="BU115" s="302"/>
      <c r="BV115" s="302"/>
      <c r="BW115" s="303"/>
      <c r="BX115" s="163"/>
      <c r="BY115" s="164"/>
      <c r="BZ115" s="164"/>
      <c r="CA115" s="164"/>
      <c r="CB115" s="164"/>
      <c r="CC115" s="164"/>
      <c r="CD115" s="164"/>
      <c r="CE115" s="165"/>
      <c r="CF115" s="169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5"/>
      <c r="CS115" s="169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5"/>
      <c r="DF115" s="278"/>
      <c r="DG115" s="279"/>
      <c r="DH115" s="279"/>
      <c r="DI115" s="279"/>
      <c r="DJ115" s="279"/>
      <c r="DK115" s="279"/>
      <c r="DL115" s="279"/>
      <c r="DM115" s="279"/>
      <c r="DN115" s="279"/>
      <c r="DO115" s="279"/>
      <c r="DP115" s="279"/>
      <c r="DQ115" s="279"/>
      <c r="DR115" s="280"/>
      <c r="DS115" s="278"/>
      <c r="DT115" s="279"/>
      <c r="DU115" s="279"/>
      <c r="DV115" s="279"/>
      <c r="DW115" s="279"/>
      <c r="DX115" s="279"/>
      <c r="DY115" s="279"/>
      <c r="DZ115" s="279"/>
      <c r="EA115" s="279"/>
      <c r="EB115" s="12"/>
      <c r="EC115" s="12"/>
      <c r="ED115" s="12"/>
      <c r="EE115" s="12"/>
      <c r="EF115" s="288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90"/>
      <c r="ES115" s="278"/>
      <c r="ET115" s="279"/>
      <c r="EU115" s="279"/>
      <c r="EV115" s="279"/>
      <c r="EW115" s="279"/>
      <c r="EX115" s="279"/>
      <c r="EY115" s="279"/>
      <c r="EZ115" s="279"/>
      <c r="FA115" s="279"/>
      <c r="FB115" s="279"/>
      <c r="FC115" s="279"/>
      <c r="FD115" s="279"/>
      <c r="FE115" s="280"/>
      <c r="FF115" s="278"/>
      <c r="FG115" s="279"/>
      <c r="FH115" s="279"/>
      <c r="FI115" s="279"/>
      <c r="FJ115" s="279"/>
      <c r="FK115" s="279"/>
      <c r="FL115" s="279"/>
      <c r="FM115" s="279"/>
      <c r="FN115" s="279"/>
      <c r="FO115" s="279"/>
      <c r="FP115" s="279"/>
      <c r="FQ115" s="279"/>
      <c r="FR115" s="281"/>
    </row>
    <row r="116" spans="1:174" ht="11.25" customHeight="1">
      <c r="A116" s="166" t="s">
        <v>294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8"/>
      <c r="BX116" s="163" t="s">
        <v>148</v>
      </c>
      <c r="BY116" s="164"/>
      <c r="BZ116" s="164"/>
      <c r="CA116" s="164"/>
      <c r="CB116" s="164"/>
      <c r="CC116" s="164"/>
      <c r="CD116" s="164"/>
      <c r="CE116" s="165"/>
      <c r="CF116" s="169" t="s">
        <v>149</v>
      </c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5"/>
      <c r="CS116" s="169" t="s">
        <v>303</v>
      </c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5"/>
      <c r="DF116" s="150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2"/>
      <c r="DS116" s="177">
        <f>198000-25600</f>
        <v>172400</v>
      </c>
      <c r="DT116" s="174"/>
      <c r="DU116" s="174"/>
      <c r="DV116" s="174"/>
      <c r="DW116" s="174"/>
      <c r="DX116" s="174"/>
      <c r="DY116" s="174"/>
      <c r="DZ116" s="174"/>
      <c r="EA116" s="174"/>
      <c r="EB116" s="10"/>
      <c r="EC116" s="10"/>
      <c r="ED116" s="10"/>
      <c r="EE116" s="10"/>
      <c r="EF116" s="150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2"/>
      <c r="ES116" s="180">
        <f>DS113+EF113+FF113</f>
        <v>10336617.38</v>
      </c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2"/>
      <c r="FF116" s="150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3"/>
    </row>
    <row r="117" spans="1:174" ht="11.25" customHeight="1">
      <c r="A117" s="166" t="s">
        <v>295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8"/>
      <c r="BX117" s="163" t="s">
        <v>148</v>
      </c>
      <c r="BY117" s="164"/>
      <c r="BZ117" s="164"/>
      <c r="CA117" s="164"/>
      <c r="CB117" s="164"/>
      <c r="CC117" s="164"/>
      <c r="CD117" s="164"/>
      <c r="CE117" s="165"/>
      <c r="CF117" s="169" t="s">
        <v>149</v>
      </c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5"/>
      <c r="CS117" s="169" t="s">
        <v>304</v>
      </c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5"/>
      <c r="DF117" s="150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2"/>
      <c r="DS117" s="177">
        <f>1515901.15-15000</f>
        <v>1500901.15</v>
      </c>
      <c r="DT117" s="174"/>
      <c r="DU117" s="174"/>
      <c r="DV117" s="174"/>
      <c r="DW117" s="174"/>
      <c r="DX117" s="174"/>
      <c r="DY117" s="174"/>
      <c r="DZ117" s="174"/>
      <c r="EA117" s="174"/>
      <c r="EB117" s="10"/>
      <c r="EC117" s="10"/>
      <c r="ED117" s="10"/>
      <c r="EE117" s="10"/>
      <c r="EF117" s="150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2"/>
      <c r="ES117" s="150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2"/>
      <c r="FF117" s="150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3"/>
    </row>
    <row r="118" spans="1:174" ht="11.25" customHeight="1">
      <c r="A118" s="166" t="s">
        <v>296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8"/>
      <c r="BX118" s="163" t="s">
        <v>148</v>
      </c>
      <c r="BY118" s="164"/>
      <c r="BZ118" s="164"/>
      <c r="CA118" s="164"/>
      <c r="CB118" s="164"/>
      <c r="CC118" s="164"/>
      <c r="CD118" s="164"/>
      <c r="CE118" s="165"/>
      <c r="CF118" s="169" t="s">
        <v>149</v>
      </c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5"/>
      <c r="CS118" s="169" t="s">
        <v>305</v>
      </c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5"/>
      <c r="DF118" s="150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2"/>
      <c r="DS118" s="177">
        <v>180000</v>
      </c>
      <c r="DT118" s="174"/>
      <c r="DU118" s="174"/>
      <c r="DV118" s="174"/>
      <c r="DW118" s="174"/>
      <c r="DX118" s="174"/>
      <c r="DY118" s="174"/>
      <c r="DZ118" s="174"/>
      <c r="EA118" s="174"/>
      <c r="EB118" s="10"/>
      <c r="EC118" s="10"/>
      <c r="ED118" s="10"/>
      <c r="EE118" s="10"/>
      <c r="EF118" s="150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2"/>
      <c r="ES118" s="150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2"/>
      <c r="FF118" s="150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3"/>
    </row>
    <row r="119" spans="1:174" ht="11.25" customHeight="1">
      <c r="A119" s="166" t="s">
        <v>297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8"/>
      <c r="BX119" s="163" t="s">
        <v>148</v>
      </c>
      <c r="BY119" s="164"/>
      <c r="BZ119" s="164"/>
      <c r="CA119" s="164"/>
      <c r="CB119" s="164"/>
      <c r="CC119" s="164"/>
      <c r="CD119" s="164"/>
      <c r="CE119" s="165"/>
      <c r="CF119" s="169" t="s">
        <v>149</v>
      </c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5"/>
      <c r="CS119" s="169" t="s">
        <v>306</v>
      </c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5"/>
      <c r="DF119" s="150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2"/>
      <c r="DS119" s="177">
        <v>446994.96</v>
      </c>
      <c r="DT119" s="174"/>
      <c r="DU119" s="174"/>
      <c r="DV119" s="174"/>
      <c r="DW119" s="174"/>
      <c r="DX119" s="174"/>
      <c r="DY119" s="174"/>
      <c r="DZ119" s="174"/>
      <c r="EA119" s="174"/>
      <c r="EB119" s="10"/>
      <c r="EC119" s="10"/>
      <c r="ED119" s="10"/>
      <c r="EE119" s="10"/>
      <c r="EF119" s="150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2"/>
      <c r="ES119" s="150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2"/>
      <c r="FF119" s="150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3"/>
    </row>
    <row r="120" spans="1:174" ht="11.25" customHeight="1">
      <c r="A120" s="166" t="s">
        <v>298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8"/>
      <c r="BX120" s="163" t="s">
        <v>148</v>
      </c>
      <c r="BY120" s="164"/>
      <c r="BZ120" s="164"/>
      <c r="CA120" s="164"/>
      <c r="CB120" s="164"/>
      <c r="CC120" s="164"/>
      <c r="CD120" s="164"/>
      <c r="CE120" s="165"/>
      <c r="CF120" s="169" t="s">
        <v>149</v>
      </c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5"/>
      <c r="CS120" s="169" t="s">
        <v>284</v>
      </c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5"/>
      <c r="DF120" s="150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2"/>
      <c r="DS120" s="177">
        <f>459100+370000+40600</f>
        <v>869700</v>
      </c>
      <c r="DT120" s="174"/>
      <c r="DU120" s="174"/>
      <c r="DV120" s="174"/>
      <c r="DW120" s="174"/>
      <c r="DX120" s="174"/>
      <c r="DY120" s="174"/>
      <c r="DZ120" s="174"/>
      <c r="EA120" s="174"/>
      <c r="EB120" s="10"/>
      <c r="EC120" s="10"/>
      <c r="ED120" s="10"/>
      <c r="EE120" s="10"/>
      <c r="EF120" s="150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2"/>
      <c r="ES120" s="150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2"/>
      <c r="FF120" s="150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3"/>
    </row>
    <row r="121" spans="1:174" ht="11.25" customHeight="1">
      <c r="A121" s="166" t="s">
        <v>298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8"/>
      <c r="BX121" s="163" t="s">
        <v>148</v>
      </c>
      <c r="BY121" s="164"/>
      <c r="BZ121" s="164"/>
      <c r="CA121" s="164"/>
      <c r="CB121" s="164"/>
      <c r="CC121" s="164"/>
      <c r="CD121" s="164"/>
      <c r="CE121" s="165"/>
      <c r="CF121" s="169" t="s">
        <v>149</v>
      </c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5"/>
      <c r="CS121" s="169" t="s">
        <v>307</v>
      </c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5"/>
      <c r="DF121" s="150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2"/>
      <c r="DS121" s="177">
        <v>20000</v>
      </c>
      <c r="DT121" s="174"/>
      <c r="DU121" s="174"/>
      <c r="DV121" s="174"/>
      <c r="DW121" s="174"/>
      <c r="DX121" s="174"/>
      <c r="DY121" s="174"/>
      <c r="DZ121" s="174"/>
      <c r="EA121" s="174"/>
      <c r="EB121" s="10"/>
      <c r="EC121" s="10"/>
      <c r="ED121" s="10"/>
      <c r="EE121" s="10"/>
      <c r="EF121" s="150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2"/>
      <c r="ES121" s="150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2"/>
      <c r="FF121" s="150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3"/>
    </row>
    <row r="122" spans="1:174" ht="11.25" customHeight="1">
      <c r="A122" s="166" t="s">
        <v>299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8"/>
      <c r="BX122" s="163" t="s">
        <v>148</v>
      </c>
      <c r="BY122" s="164"/>
      <c r="BZ122" s="164"/>
      <c r="CA122" s="164"/>
      <c r="CB122" s="164"/>
      <c r="CC122" s="164"/>
      <c r="CD122" s="164"/>
      <c r="CE122" s="165"/>
      <c r="CF122" s="169" t="s">
        <v>149</v>
      </c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5"/>
      <c r="CS122" s="169" t="s">
        <v>308</v>
      </c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5"/>
      <c r="DF122" s="150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2"/>
      <c r="DS122" s="177">
        <f>3779000-272969</f>
        <v>3506031</v>
      </c>
      <c r="DT122" s="174"/>
      <c r="DU122" s="174"/>
      <c r="DV122" s="174"/>
      <c r="DW122" s="174"/>
      <c r="DX122" s="174"/>
      <c r="DY122" s="174"/>
      <c r="DZ122" s="174"/>
      <c r="EA122" s="174"/>
      <c r="EB122" s="10"/>
      <c r="EC122" s="10"/>
      <c r="ED122" s="10"/>
      <c r="EE122" s="10"/>
      <c r="EF122" s="150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2"/>
      <c r="ES122" s="150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2"/>
      <c r="FF122" s="150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3"/>
    </row>
    <row r="123" spans="1:174" ht="11.25" customHeight="1">
      <c r="A123" s="166" t="s">
        <v>147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8"/>
      <c r="BX123" s="163" t="s">
        <v>148</v>
      </c>
      <c r="BY123" s="164"/>
      <c r="BZ123" s="164"/>
      <c r="CA123" s="164"/>
      <c r="CB123" s="164"/>
      <c r="CC123" s="164"/>
      <c r="CD123" s="164"/>
      <c r="CE123" s="165"/>
      <c r="CF123" s="169" t="s">
        <v>149</v>
      </c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5"/>
      <c r="CS123" s="169" t="s">
        <v>309</v>
      </c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5"/>
      <c r="DF123" s="150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2"/>
      <c r="DS123" s="177">
        <v>236267.19</v>
      </c>
      <c r="DT123" s="174"/>
      <c r="DU123" s="174"/>
      <c r="DV123" s="174"/>
      <c r="DW123" s="174"/>
      <c r="DX123" s="174"/>
      <c r="DY123" s="174"/>
      <c r="DZ123" s="174"/>
      <c r="EA123" s="174"/>
      <c r="EB123" s="10"/>
      <c r="EC123" s="10"/>
      <c r="ED123" s="10"/>
      <c r="EE123" s="10"/>
      <c r="EF123" s="150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2"/>
      <c r="ES123" s="150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2"/>
      <c r="FF123" s="150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3"/>
    </row>
    <row r="124" spans="1:174" ht="11.25" customHeight="1">
      <c r="A124" s="166" t="s">
        <v>147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8"/>
      <c r="BX124" s="163" t="s">
        <v>148</v>
      </c>
      <c r="BY124" s="164"/>
      <c r="BZ124" s="164"/>
      <c r="CA124" s="164"/>
      <c r="CB124" s="164"/>
      <c r="CC124" s="164"/>
      <c r="CD124" s="164"/>
      <c r="CE124" s="165"/>
      <c r="CF124" s="169" t="s">
        <v>149</v>
      </c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5"/>
      <c r="CS124" s="169" t="s">
        <v>310</v>
      </c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5"/>
      <c r="DF124" s="150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2"/>
      <c r="DS124" s="177">
        <f>350000+272969</f>
        <v>622969</v>
      </c>
      <c r="DT124" s="174"/>
      <c r="DU124" s="174"/>
      <c r="DV124" s="174"/>
      <c r="DW124" s="174"/>
      <c r="DX124" s="174"/>
      <c r="DY124" s="174"/>
      <c r="DZ124" s="174"/>
      <c r="EA124" s="174"/>
      <c r="EB124" s="10"/>
      <c r="EC124" s="10"/>
      <c r="ED124" s="10"/>
      <c r="EE124" s="10"/>
      <c r="EF124" s="150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2"/>
      <c r="ES124" s="150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2"/>
      <c r="FF124" s="150"/>
      <c r="FG124" s="151"/>
      <c r="FH124" s="151"/>
      <c r="FI124" s="151"/>
      <c r="FJ124" s="151"/>
      <c r="FK124" s="151"/>
      <c r="FL124" s="151"/>
      <c r="FM124" s="151"/>
      <c r="FN124" s="151"/>
      <c r="FO124" s="151"/>
      <c r="FP124" s="151"/>
      <c r="FQ124" s="151"/>
      <c r="FR124" s="153"/>
    </row>
    <row r="125" spans="1:174" ht="11.25" customHeight="1">
      <c r="A125" s="166" t="s">
        <v>300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8"/>
      <c r="BX125" s="163" t="s">
        <v>148</v>
      </c>
      <c r="BY125" s="164"/>
      <c r="BZ125" s="164"/>
      <c r="CA125" s="164"/>
      <c r="CB125" s="164"/>
      <c r="CC125" s="164"/>
      <c r="CD125" s="164"/>
      <c r="CE125" s="165"/>
      <c r="CF125" s="169" t="s">
        <v>149</v>
      </c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5"/>
      <c r="CS125" s="169" t="s">
        <v>311</v>
      </c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5"/>
      <c r="DF125" s="150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2"/>
      <c r="DS125" s="177">
        <v>200000</v>
      </c>
      <c r="DT125" s="174"/>
      <c r="DU125" s="174"/>
      <c r="DV125" s="174"/>
      <c r="DW125" s="174"/>
      <c r="DX125" s="174"/>
      <c r="DY125" s="174"/>
      <c r="DZ125" s="174"/>
      <c r="EA125" s="174"/>
      <c r="EB125" s="10"/>
      <c r="EC125" s="10"/>
      <c r="ED125" s="10"/>
      <c r="EE125" s="10"/>
      <c r="EF125" s="150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2"/>
      <c r="ES125" s="150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2"/>
      <c r="FF125" s="150"/>
      <c r="FG125" s="151"/>
      <c r="FH125" s="151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3"/>
    </row>
    <row r="126" spans="1:174" ht="11.25" customHeight="1">
      <c r="A126" s="166" t="s">
        <v>301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8"/>
      <c r="BX126" s="163" t="s">
        <v>148</v>
      </c>
      <c r="BY126" s="164"/>
      <c r="BZ126" s="164"/>
      <c r="CA126" s="164"/>
      <c r="CB126" s="164"/>
      <c r="CC126" s="164"/>
      <c r="CD126" s="164"/>
      <c r="CE126" s="165"/>
      <c r="CF126" s="169" t="s">
        <v>149</v>
      </c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5"/>
      <c r="CS126" s="169" t="s">
        <v>312</v>
      </c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5"/>
      <c r="DF126" s="150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2"/>
      <c r="DS126" s="177">
        <v>150000</v>
      </c>
      <c r="DT126" s="174"/>
      <c r="DU126" s="174"/>
      <c r="DV126" s="174"/>
      <c r="DW126" s="174"/>
      <c r="DX126" s="174"/>
      <c r="DY126" s="174"/>
      <c r="DZ126" s="174"/>
      <c r="EA126" s="174"/>
      <c r="EB126" s="10"/>
      <c r="EC126" s="10"/>
      <c r="ED126" s="10"/>
      <c r="EE126" s="10"/>
      <c r="EF126" s="150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2"/>
      <c r="ES126" s="150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2"/>
      <c r="FF126" s="150"/>
      <c r="FG126" s="151"/>
      <c r="FH126" s="151"/>
      <c r="FI126" s="151"/>
      <c r="FJ126" s="151"/>
      <c r="FK126" s="151"/>
      <c r="FL126" s="151"/>
      <c r="FM126" s="151"/>
      <c r="FN126" s="151"/>
      <c r="FO126" s="151"/>
      <c r="FP126" s="151"/>
      <c r="FQ126" s="151"/>
      <c r="FR126" s="153"/>
    </row>
    <row r="127" spans="1:174" ht="11.25" customHeight="1">
      <c r="A127" s="166" t="s">
        <v>302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8"/>
      <c r="BX127" s="163" t="s">
        <v>148</v>
      </c>
      <c r="BY127" s="164"/>
      <c r="BZ127" s="164"/>
      <c r="CA127" s="164"/>
      <c r="CB127" s="164"/>
      <c r="CC127" s="164"/>
      <c r="CD127" s="164"/>
      <c r="CE127" s="165"/>
      <c r="CF127" s="169" t="s">
        <v>149</v>
      </c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5"/>
      <c r="CS127" s="169" t="s">
        <v>313</v>
      </c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5"/>
      <c r="DF127" s="150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2"/>
      <c r="DS127" s="150"/>
      <c r="DT127" s="151"/>
      <c r="DU127" s="151"/>
      <c r="DV127" s="151"/>
      <c r="DW127" s="151"/>
      <c r="DX127" s="151"/>
      <c r="DY127" s="151"/>
      <c r="DZ127" s="151"/>
      <c r="EA127" s="151"/>
      <c r="EB127" s="10"/>
      <c r="EC127" s="10"/>
      <c r="ED127" s="10"/>
      <c r="EE127" s="10"/>
      <c r="EF127" s="150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2"/>
      <c r="ES127" s="150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2"/>
      <c r="FF127" s="150">
        <v>660097.08</v>
      </c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3"/>
    </row>
    <row r="128" spans="1:174" ht="11.25" customHeight="1">
      <c r="A128" s="176" t="s">
        <v>147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5"/>
      <c r="BX128" s="163" t="s">
        <v>148</v>
      </c>
      <c r="BY128" s="164"/>
      <c r="BZ128" s="164"/>
      <c r="CA128" s="164"/>
      <c r="CB128" s="164"/>
      <c r="CC128" s="164"/>
      <c r="CD128" s="164"/>
      <c r="CE128" s="165"/>
      <c r="CF128" s="169" t="s">
        <v>149</v>
      </c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5"/>
      <c r="CS128" s="170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2"/>
      <c r="DF128" s="150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2"/>
      <c r="DS128" s="150"/>
      <c r="DT128" s="151"/>
      <c r="DU128" s="151"/>
      <c r="DV128" s="151"/>
      <c r="DW128" s="151"/>
      <c r="DX128" s="151"/>
      <c r="DY128" s="151"/>
      <c r="DZ128" s="151"/>
      <c r="EA128" s="151"/>
      <c r="EB128" s="10"/>
      <c r="EC128" s="10"/>
      <c r="ED128" s="10"/>
      <c r="EE128" s="10"/>
      <c r="EF128" s="173">
        <f>SUM(EF129:ER137)</f>
        <v>1771257</v>
      </c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5"/>
      <c r="ES128" s="150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2"/>
      <c r="FF128" s="150"/>
      <c r="FG128" s="151"/>
      <c r="FH128" s="151"/>
      <c r="FI128" s="151"/>
      <c r="FJ128" s="151"/>
      <c r="FK128" s="151"/>
      <c r="FL128" s="151"/>
      <c r="FM128" s="151"/>
      <c r="FN128" s="151"/>
      <c r="FO128" s="151"/>
      <c r="FP128" s="151"/>
      <c r="FQ128" s="151"/>
      <c r="FR128" s="153"/>
    </row>
    <row r="129" spans="1:174" ht="11.25" customHeight="1">
      <c r="A129" s="166" t="s">
        <v>302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8"/>
      <c r="BX129" s="163" t="s">
        <v>148</v>
      </c>
      <c r="BY129" s="164"/>
      <c r="BZ129" s="164"/>
      <c r="CA129" s="164"/>
      <c r="CB129" s="164"/>
      <c r="CC129" s="164"/>
      <c r="CD129" s="164"/>
      <c r="CE129" s="165"/>
      <c r="CF129" s="169" t="s">
        <v>149</v>
      </c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5"/>
      <c r="CS129" s="170" t="s">
        <v>313</v>
      </c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2"/>
      <c r="DF129" s="150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2"/>
      <c r="DS129" s="150"/>
      <c r="DT129" s="151"/>
      <c r="DU129" s="151"/>
      <c r="DV129" s="151"/>
      <c r="DW129" s="151"/>
      <c r="DX129" s="151"/>
      <c r="DY129" s="151"/>
      <c r="DZ129" s="151"/>
      <c r="EA129" s="151"/>
      <c r="EB129" s="10"/>
      <c r="EC129" s="10"/>
      <c r="ED129" s="10"/>
      <c r="EE129" s="10"/>
      <c r="EF129" s="150">
        <v>666500</v>
      </c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2"/>
      <c r="ES129" s="150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2"/>
      <c r="FF129" s="150"/>
      <c r="FG129" s="151"/>
      <c r="FH129" s="151"/>
      <c r="FI129" s="151"/>
      <c r="FJ129" s="151"/>
      <c r="FK129" s="151"/>
      <c r="FL129" s="151"/>
      <c r="FM129" s="151"/>
      <c r="FN129" s="151"/>
      <c r="FO129" s="151"/>
      <c r="FP129" s="151"/>
      <c r="FQ129" s="151"/>
      <c r="FR129" s="153"/>
    </row>
    <row r="130" spans="1:174" ht="11.25" customHeight="1">
      <c r="A130" s="166" t="s">
        <v>302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8"/>
      <c r="BX130" s="163" t="s">
        <v>148</v>
      </c>
      <c r="BY130" s="164"/>
      <c r="BZ130" s="164"/>
      <c r="CA130" s="164"/>
      <c r="CB130" s="164"/>
      <c r="CC130" s="164"/>
      <c r="CD130" s="164"/>
      <c r="CE130" s="165"/>
      <c r="CF130" s="169" t="s">
        <v>149</v>
      </c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5"/>
      <c r="CS130" s="170" t="s">
        <v>313</v>
      </c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2"/>
      <c r="DF130" s="150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2"/>
      <c r="DS130" s="150"/>
      <c r="DT130" s="151"/>
      <c r="DU130" s="151"/>
      <c r="DV130" s="151"/>
      <c r="DW130" s="151"/>
      <c r="DX130" s="151"/>
      <c r="DY130" s="151"/>
      <c r="DZ130" s="151"/>
      <c r="EA130" s="151"/>
      <c r="EB130" s="10"/>
      <c r="EC130" s="10"/>
      <c r="ED130" s="10"/>
      <c r="EE130" s="10"/>
      <c r="EF130" s="150">
        <v>243163</v>
      </c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2"/>
      <c r="ES130" s="150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2"/>
      <c r="FF130" s="150"/>
      <c r="FG130" s="151"/>
      <c r="FH130" s="151"/>
      <c r="FI130" s="151"/>
      <c r="FJ130" s="151"/>
      <c r="FK130" s="151"/>
      <c r="FL130" s="151"/>
      <c r="FM130" s="151"/>
      <c r="FN130" s="151"/>
      <c r="FO130" s="151"/>
      <c r="FP130" s="151"/>
      <c r="FQ130" s="151"/>
      <c r="FR130" s="153"/>
    </row>
    <row r="131" spans="1:174" ht="11.25" customHeight="1">
      <c r="A131" s="166" t="s">
        <v>302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8"/>
      <c r="BX131" s="163" t="s">
        <v>148</v>
      </c>
      <c r="BY131" s="164"/>
      <c r="BZ131" s="164"/>
      <c r="CA131" s="164"/>
      <c r="CB131" s="164"/>
      <c r="CC131" s="164"/>
      <c r="CD131" s="164"/>
      <c r="CE131" s="165"/>
      <c r="CF131" s="169" t="s">
        <v>149</v>
      </c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5"/>
      <c r="CS131" s="170" t="s">
        <v>313</v>
      </c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2"/>
      <c r="DF131" s="150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2"/>
      <c r="DS131" s="150"/>
      <c r="DT131" s="151"/>
      <c r="DU131" s="151"/>
      <c r="DV131" s="151"/>
      <c r="DW131" s="151"/>
      <c r="DX131" s="151"/>
      <c r="DY131" s="151"/>
      <c r="DZ131" s="151"/>
      <c r="EA131" s="151"/>
      <c r="EB131" s="10"/>
      <c r="EC131" s="10"/>
      <c r="ED131" s="10"/>
      <c r="EE131" s="10"/>
      <c r="EF131" s="150">
        <v>120000</v>
      </c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2"/>
      <c r="ES131" s="150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2"/>
      <c r="FF131" s="150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3"/>
    </row>
    <row r="132" spans="1:174" ht="11.25" customHeight="1">
      <c r="A132" s="166" t="s">
        <v>302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8"/>
      <c r="BX132" s="163" t="s">
        <v>148</v>
      </c>
      <c r="BY132" s="164"/>
      <c r="BZ132" s="164"/>
      <c r="CA132" s="164"/>
      <c r="CB132" s="164"/>
      <c r="CC132" s="164"/>
      <c r="CD132" s="164"/>
      <c r="CE132" s="165"/>
      <c r="CF132" s="169" t="s">
        <v>149</v>
      </c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5"/>
      <c r="CS132" s="170" t="s">
        <v>313</v>
      </c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2"/>
      <c r="DF132" s="150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2"/>
      <c r="DS132" s="150"/>
      <c r="DT132" s="151"/>
      <c r="DU132" s="151"/>
      <c r="DV132" s="151"/>
      <c r="DW132" s="151"/>
      <c r="DX132" s="151"/>
      <c r="DY132" s="151"/>
      <c r="DZ132" s="151"/>
      <c r="EA132" s="151"/>
      <c r="EB132" s="10"/>
      <c r="EC132" s="10"/>
      <c r="ED132" s="10"/>
      <c r="EE132" s="10"/>
      <c r="EF132" s="150">
        <v>9344</v>
      </c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2"/>
      <c r="ES132" s="150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2"/>
      <c r="FF132" s="150"/>
      <c r="FG132" s="151"/>
      <c r="FH132" s="151"/>
      <c r="FI132" s="151"/>
      <c r="FJ132" s="151"/>
      <c r="FK132" s="151"/>
      <c r="FL132" s="151"/>
      <c r="FM132" s="151"/>
      <c r="FN132" s="151"/>
      <c r="FO132" s="151"/>
      <c r="FP132" s="151"/>
      <c r="FQ132" s="151"/>
      <c r="FR132" s="153"/>
    </row>
    <row r="133" spans="1:174" ht="11.25" customHeight="1">
      <c r="A133" s="166" t="s">
        <v>298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8"/>
      <c r="BX133" s="163" t="s">
        <v>148</v>
      </c>
      <c r="BY133" s="164"/>
      <c r="BZ133" s="164"/>
      <c r="CA133" s="164"/>
      <c r="CB133" s="164"/>
      <c r="CC133" s="164"/>
      <c r="CD133" s="164"/>
      <c r="CE133" s="165"/>
      <c r="CF133" s="169" t="s">
        <v>149</v>
      </c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5"/>
      <c r="CS133" s="170" t="s">
        <v>284</v>
      </c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2"/>
      <c r="DF133" s="150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2"/>
      <c r="DS133" s="150"/>
      <c r="DT133" s="151"/>
      <c r="DU133" s="151"/>
      <c r="DV133" s="151"/>
      <c r="DW133" s="151"/>
      <c r="DX133" s="151"/>
      <c r="DY133" s="151"/>
      <c r="DZ133" s="151"/>
      <c r="EA133" s="151"/>
      <c r="EB133" s="10"/>
      <c r="EC133" s="10"/>
      <c r="ED133" s="10"/>
      <c r="EE133" s="10"/>
      <c r="EF133" s="150">
        <v>100000</v>
      </c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2"/>
      <c r="ES133" s="150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2"/>
      <c r="FF133" s="150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151"/>
      <c r="FR133" s="153"/>
    </row>
    <row r="134" spans="1:174" ht="11.25" customHeight="1">
      <c r="A134" s="166" t="s">
        <v>298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8"/>
      <c r="BX134" s="163" t="s">
        <v>148</v>
      </c>
      <c r="BY134" s="164"/>
      <c r="BZ134" s="164"/>
      <c r="CA134" s="164"/>
      <c r="CB134" s="164"/>
      <c r="CC134" s="164"/>
      <c r="CD134" s="164"/>
      <c r="CE134" s="165"/>
      <c r="CF134" s="169" t="s">
        <v>149</v>
      </c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5"/>
      <c r="CS134" s="170" t="s">
        <v>284</v>
      </c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2"/>
      <c r="DF134" s="150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2"/>
      <c r="DS134" s="150"/>
      <c r="DT134" s="151"/>
      <c r="DU134" s="151"/>
      <c r="DV134" s="151"/>
      <c r="DW134" s="151"/>
      <c r="DX134" s="151"/>
      <c r="DY134" s="151"/>
      <c r="DZ134" s="151"/>
      <c r="EA134" s="151"/>
      <c r="EB134" s="10"/>
      <c r="EC134" s="10"/>
      <c r="ED134" s="10"/>
      <c r="EE134" s="10"/>
      <c r="EF134" s="150">
        <v>450000</v>
      </c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2"/>
      <c r="ES134" s="150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2"/>
      <c r="FF134" s="150"/>
      <c r="FG134" s="151"/>
      <c r="FH134" s="151"/>
      <c r="FI134" s="151"/>
      <c r="FJ134" s="151"/>
      <c r="FK134" s="151"/>
      <c r="FL134" s="151"/>
      <c r="FM134" s="151"/>
      <c r="FN134" s="151"/>
      <c r="FO134" s="151"/>
      <c r="FP134" s="151"/>
      <c r="FQ134" s="151"/>
      <c r="FR134" s="153"/>
    </row>
    <row r="135" spans="1:174" ht="11.25" customHeight="1">
      <c r="A135" s="166" t="s">
        <v>298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8"/>
      <c r="BX135" s="163" t="s">
        <v>148</v>
      </c>
      <c r="BY135" s="164"/>
      <c r="BZ135" s="164"/>
      <c r="CA135" s="164"/>
      <c r="CB135" s="164"/>
      <c r="CC135" s="164"/>
      <c r="CD135" s="164"/>
      <c r="CE135" s="165"/>
      <c r="CF135" s="169" t="s">
        <v>149</v>
      </c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5"/>
      <c r="CS135" s="170" t="s">
        <v>284</v>
      </c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2"/>
      <c r="DF135" s="150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2"/>
      <c r="DS135" s="150"/>
      <c r="DT135" s="151"/>
      <c r="DU135" s="151"/>
      <c r="DV135" s="151"/>
      <c r="DW135" s="151"/>
      <c r="DX135" s="151"/>
      <c r="DY135" s="151"/>
      <c r="DZ135" s="151"/>
      <c r="EA135" s="151"/>
      <c r="EB135" s="10"/>
      <c r="EC135" s="10"/>
      <c r="ED135" s="10"/>
      <c r="EE135" s="10"/>
      <c r="EF135" s="150">
        <v>25000</v>
      </c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2"/>
      <c r="ES135" s="150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2"/>
      <c r="FF135" s="150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3"/>
    </row>
    <row r="136" spans="1:174" ht="11.25" customHeight="1">
      <c r="A136" s="166" t="s">
        <v>298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8"/>
      <c r="BX136" s="163" t="s">
        <v>148</v>
      </c>
      <c r="BY136" s="164"/>
      <c r="BZ136" s="164"/>
      <c r="CA136" s="164"/>
      <c r="CB136" s="164"/>
      <c r="CC136" s="164"/>
      <c r="CD136" s="164"/>
      <c r="CE136" s="165"/>
      <c r="CF136" s="169" t="s">
        <v>149</v>
      </c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5"/>
      <c r="CS136" s="159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8"/>
      <c r="DF136" s="150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2"/>
      <c r="DS136" s="150"/>
      <c r="DT136" s="151"/>
      <c r="DU136" s="151"/>
      <c r="DV136" s="151"/>
      <c r="DW136" s="151"/>
      <c r="DX136" s="151"/>
      <c r="DY136" s="151"/>
      <c r="DZ136" s="151"/>
      <c r="EA136" s="151"/>
      <c r="EB136" s="10"/>
      <c r="EC136" s="10"/>
      <c r="ED136" s="10"/>
      <c r="EE136" s="10"/>
      <c r="EF136" s="150">
        <v>50000</v>
      </c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2"/>
      <c r="ES136" s="150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2"/>
      <c r="FF136" s="150"/>
      <c r="FG136" s="151"/>
      <c r="FH136" s="151"/>
      <c r="FI136" s="151"/>
      <c r="FJ136" s="151"/>
      <c r="FK136" s="151"/>
      <c r="FL136" s="151"/>
      <c r="FM136" s="151"/>
      <c r="FN136" s="151"/>
      <c r="FO136" s="151"/>
      <c r="FP136" s="151"/>
      <c r="FQ136" s="151"/>
      <c r="FR136" s="153"/>
    </row>
    <row r="137" spans="1:174" ht="11.25" customHeight="1">
      <c r="A137" s="166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8"/>
      <c r="BX137" s="163" t="s">
        <v>148</v>
      </c>
      <c r="BY137" s="164"/>
      <c r="BZ137" s="164"/>
      <c r="CA137" s="164"/>
      <c r="CB137" s="164"/>
      <c r="CC137" s="164"/>
      <c r="CD137" s="164"/>
      <c r="CE137" s="165"/>
      <c r="CF137" s="169" t="s">
        <v>149</v>
      </c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5"/>
      <c r="CS137" s="159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8"/>
      <c r="DF137" s="150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2"/>
      <c r="DS137" s="150"/>
      <c r="DT137" s="151"/>
      <c r="DU137" s="151"/>
      <c r="DV137" s="151"/>
      <c r="DW137" s="151"/>
      <c r="DX137" s="151"/>
      <c r="DY137" s="151"/>
      <c r="DZ137" s="151"/>
      <c r="EA137" s="151"/>
      <c r="EB137" s="10"/>
      <c r="EC137" s="10"/>
      <c r="ED137" s="10"/>
      <c r="EE137" s="10"/>
      <c r="EF137" s="150">
        <v>107250</v>
      </c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2"/>
      <c r="ES137" s="150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2"/>
      <c r="FF137" s="150"/>
      <c r="FG137" s="151"/>
      <c r="FH137" s="151"/>
      <c r="FI137" s="151"/>
      <c r="FJ137" s="151"/>
      <c r="FK137" s="151"/>
      <c r="FL137" s="151"/>
      <c r="FM137" s="151"/>
      <c r="FN137" s="151"/>
      <c r="FO137" s="151"/>
      <c r="FP137" s="151"/>
      <c r="FQ137" s="151"/>
      <c r="FR137" s="153"/>
    </row>
    <row r="138" spans="1:174" ht="11.25" customHeight="1">
      <c r="A138" s="166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8"/>
      <c r="BX138" s="156"/>
      <c r="BY138" s="157"/>
      <c r="BZ138" s="157"/>
      <c r="CA138" s="157"/>
      <c r="CB138" s="157"/>
      <c r="CC138" s="157"/>
      <c r="CD138" s="157"/>
      <c r="CE138" s="158"/>
      <c r="CF138" s="159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8"/>
      <c r="CS138" s="159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8"/>
      <c r="DF138" s="150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2"/>
      <c r="DS138" s="150"/>
      <c r="DT138" s="151"/>
      <c r="DU138" s="151"/>
      <c r="DV138" s="151"/>
      <c r="DW138" s="151"/>
      <c r="DX138" s="151"/>
      <c r="DY138" s="151"/>
      <c r="DZ138" s="151"/>
      <c r="EA138" s="151"/>
      <c r="EB138" s="10"/>
      <c r="EC138" s="10"/>
      <c r="ED138" s="10"/>
      <c r="EE138" s="10"/>
      <c r="EF138" s="150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2"/>
      <c r="ES138" s="150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2"/>
      <c r="FF138" s="150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3"/>
    </row>
    <row r="139" spans="1:174" ht="11.25" customHeight="1">
      <c r="A139" s="166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8"/>
      <c r="BX139" s="156"/>
      <c r="BY139" s="157"/>
      <c r="BZ139" s="157"/>
      <c r="CA139" s="157"/>
      <c r="CB139" s="157"/>
      <c r="CC139" s="157"/>
      <c r="CD139" s="157"/>
      <c r="CE139" s="158"/>
      <c r="CF139" s="159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8"/>
      <c r="CS139" s="159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8"/>
      <c r="DF139" s="150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2"/>
      <c r="DS139" s="150"/>
      <c r="DT139" s="151"/>
      <c r="DU139" s="151"/>
      <c r="DV139" s="151"/>
      <c r="DW139" s="151"/>
      <c r="DX139" s="151"/>
      <c r="DY139" s="151"/>
      <c r="DZ139" s="151"/>
      <c r="EA139" s="151"/>
      <c r="EB139" s="10"/>
      <c r="EC139" s="10"/>
      <c r="ED139" s="10"/>
      <c r="EE139" s="10"/>
      <c r="EF139" s="150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2"/>
      <c r="ES139" s="150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2"/>
      <c r="FF139" s="150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3"/>
    </row>
    <row r="140" spans="1:174" ht="11.25" customHeight="1">
      <c r="A140" s="270" t="s">
        <v>151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156" t="s">
        <v>152</v>
      </c>
      <c r="BY140" s="157"/>
      <c r="BZ140" s="157"/>
      <c r="CA140" s="157"/>
      <c r="CB140" s="157"/>
      <c r="CC140" s="157"/>
      <c r="CD140" s="157"/>
      <c r="CE140" s="158"/>
      <c r="CF140" s="159" t="s">
        <v>153</v>
      </c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8"/>
      <c r="CS140" s="159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8"/>
      <c r="DF140" s="150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2"/>
      <c r="DS140" s="150"/>
      <c r="DT140" s="151"/>
      <c r="DU140" s="151"/>
      <c r="DV140" s="151"/>
      <c r="DW140" s="151"/>
      <c r="DX140" s="151"/>
      <c r="DY140" s="151"/>
      <c r="DZ140" s="151"/>
      <c r="EA140" s="151"/>
      <c r="EB140" s="10"/>
      <c r="EC140" s="10"/>
      <c r="ED140" s="10"/>
      <c r="EE140" s="10"/>
      <c r="EF140" s="150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2"/>
      <c r="ES140" s="150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2"/>
      <c r="FF140" s="150"/>
      <c r="FG140" s="151"/>
      <c r="FH140" s="151"/>
      <c r="FI140" s="151"/>
      <c r="FJ140" s="151"/>
      <c r="FK140" s="151"/>
      <c r="FL140" s="151"/>
      <c r="FM140" s="151"/>
      <c r="FN140" s="151"/>
      <c r="FO140" s="151"/>
      <c r="FP140" s="151"/>
      <c r="FQ140" s="151"/>
      <c r="FR140" s="153"/>
    </row>
    <row r="141" spans="1:174" ht="33.75" customHeight="1">
      <c r="A141" s="178" t="s">
        <v>154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9"/>
      <c r="BW141" s="179"/>
      <c r="BX141" s="156" t="s">
        <v>155</v>
      </c>
      <c r="BY141" s="157"/>
      <c r="BZ141" s="157"/>
      <c r="CA141" s="157"/>
      <c r="CB141" s="157"/>
      <c r="CC141" s="157"/>
      <c r="CD141" s="157"/>
      <c r="CE141" s="158"/>
      <c r="CF141" s="159" t="s">
        <v>156</v>
      </c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8"/>
      <c r="CS141" s="159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8"/>
      <c r="DF141" s="150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2"/>
      <c r="DS141" s="150"/>
      <c r="DT141" s="151"/>
      <c r="DU141" s="151"/>
      <c r="DV141" s="151"/>
      <c r="DW141" s="151"/>
      <c r="DX141" s="151"/>
      <c r="DY141" s="151"/>
      <c r="DZ141" s="151"/>
      <c r="EA141" s="151"/>
      <c r="EB141" s="10"/>
      <c r="EC141" s="10"/>
      <c r="ED141" s="10"/>
      <c r="EE141" s="10"/>
      <c r="EF141" s="150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2"/>
      <c r="ES141" s="150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2"/>
      <c r="FF141" s="150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3"/>
    </row>
    <row r="142" spans="1:174" ht="22.5" customHeight="1">
      <c r="A142" s="178" t="s">
        <v>157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56" t="s">
        <v>158</v>
      </c>
      <c r="BY142" s="157"/>
      <c r="BZ142" s="157"/>
      <c r="CA142" s="157"/>
      <c r="CB142" s="157"/>
      <c r="CC142" s="157"/>
      <c r="CD142" s="157"/>
      <c r="CE142" s="158"/>
      <c r="CF142" s="159" t="s">
        <v>159</v>
      </c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8"/>
      <c r="CS142" s="159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8"/>
      <c r="DF142" s="150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2"/>
      <c r="DS142" s="150"/>
      <c r="DT142" s="151"/>
      <c r="DU142" s="151"/>
      <c r="DV142" s="151"/>
      <c r="DW142" s="151"/>
      <c r="DX142" s="151"/>
      <c r="DY142" s="151"/>
      <c r="DZ142" s="151"/>
      <c r="EA142" s="151"/>
      <c r="EB142" s="10"/>
      <c r="EC142" s="10"/>
      <c r="ED142" s="10"/>
      <c r="EE142" s="10"/>
      <c r="EF142" s="150"/>
      <c r="EG142" s="151"/>
      <c r="EH142" s="151"/>
      <c r="EI142" s="151"/>
      <c r="EJ142" s="151"/>
      <c r="EK142" s="151"/>
      <c r="EL142" s="151"/>
      <c r="EM142" s="151"/>
      <c r="EN142" s="151"/>
      <c r="EO142" s="151"/>
      <c r="EP142" s="151"/>
      <c r="EQ142" s="151"/>
      <c r="ER142" s="152"/>
      <c r="ES142" s="150"/>
      <c r="ET142" s="151"/>
      <c r="EU142" s="151"/>
      <c r="EV142" s="151"/>
      <c r="EW142" s="151"/>
      <c r="EX142" s="151"/>
      <c r="EY142" s="151"/>
      <c r="EZ142" s="151"/>
      <c r="FA142" s="151"/>
      <c r="FB142" s="151"/>
      <c r="FC142" s="151"/>
      <c r="FD142" s="151"/>
      <c r="FE142" s="152"/>
      <c r="FF142" s="150"/>
      <c r="FG142" s="151"/>
      <c r="FH142" s="151"/>
      <c r="FI142" s="151"/>
      <c r="FJ142" s="151"/>
      <c r="FK142" s="151"/>
      <c r="FL142" s="151"/>
      <c r="FM142" s="151"/>
      <c r="FN142" s="151"/>
      <c r="FO142" s="151"/>
      <c r="FP142" s="151"/>
      <c r="FQ142" s="151"/>
      <c r="FR142" s="153"/>
    </row>
    <row r="143" spans="1:174" ht="12.75" customHeight="1">
      <c r="A143" s="255" t="s">
        <v>238</v>
      </c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44" t="s">
        <v>160</v>
      </c>
      <c r="BY143" s="245"/>
      <c r="BZ143" s="245"/>
      <c r="CA143" s="245"/>
      <c r="CB143" s="245"/>
      <c r="CC143" s="245"/>
      <c r="CD143" s="245"/>
      <c r="CE143" s="246"/>
      <c r="CF143" s="247" t="s">
        <v>161</v>
      </c>
      <c r="CG143" s="245"/>
      <c r="CH143" s="245"/>
      <c r="CI143" s="245"/>
      <c r="CJ143" s="245"/>
      <c r="CK143" s="245"/>
      <c r="CL143" s="245"/>
      <c r="CM143" s="245"/>
      <c r="CN143" s="245"/>
      <c r="CO143" s="245"/>
      <c r="CP143" s="245"/>
      <c r="CQ143" s="245"/>
      <c r="CR143" s="246"/>
      <c r="CS143" s="159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8"/>
      <c r="DF143" s="150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2"/>
      <c r="DS143" s="150"/>
      <c r="DT143" s="151"/>
      <c r="DU143" s="151"/>
      <c r="DV143" s="151"/>
      <c r="DW143" s="151"/>
      <c r="DX143" s="151"/>
      <c r="DY143" s="151"/>
      <c r="DZ143" s="151"/>
      <c r="EA143" s="151"/>
      <c r="EB143" s="10"/>
      <c r="EC143" s="10"/>
      <c r="ED143" s="10"/>
      <c r="EE143" s="10"/>
      <c r="EF143" s="150"/>
      <c r="EG143" s="151"/>
      <c r="EH143" s="151"/>
      <c r="EI143" s="151"/>
      <c r="EJ143" s="151"/>
      <c r="EK143" s="151"/>
      <c r="EL143" s="151"/>
      <c r="EM143" s="151"/>
      <c r="EN143" s="151"/>
      <c r="EO143" s="151"/>
      <c r="EP143" s="151"/>
      <c r="EQ143" s="151"/>
      <c r="ER143" s="152"/>
      <c r="ES143" s="150"/>
      <c r="ET143" s="151"/>
      <c r="EU143" s="151"/>
      <c r="EV143" s="151"/>
      <c r="EW143" s="151"/>
      <c r="EX143" s="151"/>
      <c r="EY143" s="151"/>
      <c r="EZ143" s="151"/>
      <c r="FA143" s="151"/>
      <c r="FB143" s="151"/>
      <c r="FC143" s="151"/>
      <c r="FD143" s="151"/>
      <c r="FE143" s="152"/>
      <c r="FF143" s="150" t="s">
        <v>35</v>
      </c>
      <c r="FG143" s="151"/>
      <c r="FH143" s="151"/>
      <c r="FI143" s="151"/>
      <c r="FJ143" s="151"/>
      <c r="FK143" s="151"/>
      <c r="FL143" s="151"/>
      <c r="FM143" s="151"/>
      <c r="FN143" s="151"/>
      <c r="FO143" s="151"/>
      <c r="FP143" s="151"/>
      <c r="FQ143" s="151"/>
      <c r="FR143" s="153"/>
    </row>
    <row r="144" spans="1:174" ht="22.5" customHeight="1">
      <c r="A144" s="295" t="s">
        <v>239</v>
      </c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156" t="s">
        <v>162</v>
      </c>
      <c r="BY144" s="157"/>
      <c r="BZ144" s="157"/>
      <c r="CA144" s="157"/>
      <c r="CB144" s="157"/>
      <c r="CC144" s="157"/>
      <c r="CD144" s="157"/>
      <c r="CE144" s="158"/>
      <c r="CF144" s="159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8"/>
      <c r="CS144" s="159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8"/>
      <c r="DF144" s="150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2"/>
      <c r="DS144" s="150"/>
      <c r="DT144" s="151"/>
      <c r="DU144" s="151"/>
      <c r="DV144" s="151"/>
      <c r="DW144" s="151"/>
      <c r="DX144" s="151"/>
      <c r="DY144" s="151"/>
      <c r="DZ144" s="151"/>
      <c r="EA144" s="151"/>
      <c r="EB144" s="10"/>
      <c r="EC144" s="10"/>
      <c r="ED144" s="10"/>
      <c r="EE144" s="10"/>
      <c r="EF144" s="150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2"/>
      <c r="ES144" s="150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2"/>
      <c r="FF144" s="150" t="s">
        <v>35</v>
      </c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3"/>
    </row>
    <row r="145" spans="1:174" ht="12.75" customHeight="1">
      <c r="A145" s="295" t="s">
        <v>240</v>
      </c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  <c r="BA145" s="296"/>
      <c r="BB145" s="296"/>
      <c r="BC145" s="296"/>
      <c r="BD145" s="296"/>
      <c r="BE145" s="296"/>
      <c r="BF145" s="296"/>
      <c r="BG145" s="296"/>
      <c r="BH145" s="296"/>
      <c r="BI145" s="296"/>
      <c r="BJ145" s="296"/>
      <c r="BK145" s="296"/>
      <c r="BL145" s="296"/>
      <c r="BM145" s="296"/>
      <c r="BN145" s="296"/>
      <c r="BO145" s="296"/>
      <c r="BP145" s="296"/>
      <c r="BQ145" s="296"/>
      <c r="BR145" s="296"/>
      <c r="BS145" s="296"/>
      <c r="BT145" s="296"/>
      <c r="BU145" s="296"/>
      <c r="BV145" s="296"/>
      <c r="BW145" s="296"/>
      <c r="BX145" s="156" t="s">
        <v>163</v>
      </c>
      <c r="BY145" s="157"/>
      <c r="BZ145" s="157"/>
      <c r="CA145" s="157"/>
      <c r="CB145" s="157"/>
      <c r="CC145" s="157"/>
      <c r="CD145" s="157"/>
      <c r="CE145" s="158"/>
      <c r="CF145" s="159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8"/>
      <c r="CS145" s="159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8"/>
      <c r="DF145" s="150"/>
      <c r="DG145" s="151"/>
      <c r="DH145" s="151"/>
      <c r="DI145" s="151"/>
      <c r="DJ145" s="151"/>
      <c r="DK145" s="151"/>
      <c r="DL145" s="151"/>
      <c r="DM145" s="151"/>
      <c r="DN145" s="151"/>
      <c r="DO145" s="151"/>
      <c r="DP145" s="151"/>
      <c r="DQ145" s="151"/>
      <c r="DR145" s="152"/>
      <c r="DS145" s="150"/>
      <c r="DT145" s="151"/>
      <c r="DU145" s="151"/>
      <c r="DV145" s="151"/>
      <c r="DW145" s="151"/>
      <c r="DX145" s="151"/>
      <c r="DY145" s="151"/>
      <c r="DZ145" s="151"/>
      <c r="EA145" s="151"/>
      <c r="EB145" s="10"/>
      <c r="EC145" s="10"/>
      <c r="ED145" s="10"/>
      <c r="EE145" s="10"/>
      <c r="EF145" s="150"/>
      <c r="EG145" s="151"/>
      <c r="EH145" s="151"/>
      <c r="EI145" s="151"/>
      <c r="EJ145" s="151"/>
      <c r="EK145" s="151"/>
      <c r="EL145" s="151"/>
      <c r="EM145" s="151"/>
      <c r="EN145" s="151"/>
      <c r="EO145" s="151"/>
      <c r="EP145" s="151"/>
      <c r="EQ145" s="151"/>
      <c r="ER145" s="152"/>
      <c r="ES145" s="150"/>
      <c r="ET145" s="151"/>
      <c r="EU145" s="151"/>
      <c r="EV145" s="151"/>
      <c r="EW145" s="151"/>
      <c r="EX145" s="151"/>
      <c r="EY145" s="151"/>
      <c r="EZ145" s="151"/>
      <c r="FA145" s="151"/>
      <c r="FB145" s="151"/>
      <c r="FC145" s="151"/>
      <c r="FD145" s="151"/>
      <c r="FE145" s="152"/>
      <c r="FF145" s="150" t="s">
        <v>35</v>
      </c>
      <c r="FG145" s="151"/>
      <c r="FH145" s="151"/>
      <c r="FI145" s="151"/>
      <c r="FJ145" s="151"/>
      <c r="FK145" s="151"/>
      <c r="FL145" s="151"/>
      <c r="FM145" s="151"/>
      <c r="FN145" s="151"/>
      <c r="FO145" s="151"/>
      <c r="FP145" s="151"/>
      <c r="FQ145" s="151"/>
      <c r="FR145" s="153"/>
    </row>
    <row r="146" spans="1:174" ht="12.75" customHeight="1">
      <c r="A146" s="295" t="s">
        <v>241</v>
      </c>
      <c r="B146" s="296"/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296"/>
      <c r="AZ146" s="296"/>
      <c r="BA146" s="296"/>
      <c r="BB146" s="296"/>
      <c r="BC146" s="296"/>
      <c r="BD146" s="296"/>
      <c r="BE146" s="296"/>
      <c r="BF146" s="296"/>
      <c r="BG146" s="296"/>
      <c r="BH146" s="296"/>
      <c r="BI146" s="296"/>
      <c r="BJ146" s="296"/>
      <c r="BK146" s="296"/>
      <c r="BL146" s="296"/>
      <c r="BM146" s="296"/>
      <c r="BN146" s="296"/>
      <c r="BO146" s="296"/>
      <c r="BP146" s="296"/>
      <c r="BQ146" s="296"/>
      <c r="BR146" s="296"/>
      <c r="BS146" s="296"/>
      <c r="BT146" s="296"/>
      <c r="BU146" s="296"/>
      <c r="BV146" s="296"/>
      <c r="BW146" s="296"/>
      <c r="BX146" s="156" t="s">
        <v>164</v>
      </c>
      <c r="BY146" s="157"/>
      <c r="BZ146" s="157"/>
      <c r="CA146" s="157"/>
      <c r="CB146" s="157"/>
      <c r="CC146" s="157"/>
      <c r="CD146" s="157"/>
      <c r="CE146" s="158"/>
      <c r="CF146" s="159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8"/>
      <c r="CS146" s="159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8"/>
      <c r="DF146" s="150"/>
      <c r="DG146" s="151"/>
      <c r="DH146" s="151"/>
      <c r="DI146" s="151"/>
      <c r="DJ146" s="151"/>
      <c r="DK146" s="151"/>
      <c r="DL146" s="151"/>
      <c r="DM146" s="151"/>
      <c r="DN146" s="151"/>
      <c r="DO146" s="151"/>
      <c r="DP146" s="151"/>
      <c r="DQ146" s="151"/>
      <c r="DR146" s="152"/>
      <c r="DS146" s="150"/>
      <c r="DT146" s="151"/>
      <c r="DU146" s="151"/>
      <c r="DV146" s="151"/>
      <c r="DW146" s="151"/>
      <c r="DX146" s="151"/>
      <c r="DY146" s="151"/>
      <c r="DZ146" s="151"/>
      <c r="EA146" s="151"/>
      <c r="EB146" s="10"/>
      <c r="EC146" s="10"/>
      <c r="ED146" s="10"/>
      <c r="EE146" s="10"/>
      <c r="EF146" s="150"/>
      <c r="EG146" s="151"/>
      <c r="EH146" s="151"/>
      <c r="EI146" s="151"/>
      <c r="EJ146" s="151"/>
      <c r="EK146" s="151"/>
      <c r="EL146" s="151"/>
      <c r="EM146" s="151"/>
      <c r="EN146" s="151"/>
      <c r="EO146" s="151"/>
      <c r="EP146" s="151"/>
      <c r="EQ146" s="151"/>
      <c r="ER146" s="152"/>
      <c r="ES146" s="150"/>
      <c r="ET146" s="151"/>
      <c r="EU146" s="151"/>
      <c r="EV146" s="151"/>
      <c r="EW146" s="151"/>
      <c r="EX146" s="151"/>
      <c r="EY146" s="151"/>
      <c r="EZ146" s="151"/>
      <c r="FA146" s="151"/>
      <c r="FB146" s="151"/>
      <c r="FC146" s="151"/>
      <c r="FD146" s="151"/>
      <c r="FE146" s="152"/>
      <c r="FF146" s="150" t="s">
        <v>35</v>
      </c>
      <c r="FG146" s="151"/>
      <c r="FH146" s="151"/>
      <c r="FI146" s="151"/>
      <c r="FJ146" s="151"/>
      <c r="FK146" s="151"/>
      <c r="FL146" s="151"/>
      <c r="FM146" s="151"/>
      <c r="FN146" s="151"/>
      <c r="FO146" s="151"/>
      <c r="FP146" s="151"/>
      <c r="FQ146" s="151"/>
      <c r="FR146" s="153"/>
    </row>
    <row r="147" spans="1:174" ht="12.75" customHeight="1">
      <c r="A147" s="255" t="s">
        <v>242</v>
      </c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44" t="s">
        <v>165</v>
      </c>
      <c r="BY147" s="245"/>
      <c r="BZ147" s="245"/>
      <c r="CA147" s="245"/>
      <c r="CB147" s="245"/>
      <c r="CC147" s="245"/>
      <c r="CD147" s="245"/>
      <c r="CE147" s="246"/>
      <c r="CF147" s="247" t="s">
        <v>35</v>
      </c>
      <c r="CG147" s="245"/>
      <c r="CH147" s="245"/>
      <c r="CI147" s="245"/>
      <c r="CJ147" s="245"/>
      <c r="CK147" s="245"/>
      <c r="CL147" s="245"/>
      <c r="CM147" s="245"/>
      <c r="CN147" s="245"/>
      <c r="CO147" s="245"/>
      <c r="CP147" s="245"/>
      <c r="CQ147" s="245"/>
      <c r="CR147" s="246"/>
      <c r="CS147" s="159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8"/>
      <c r="DF147" s="150"/>
      <c r="DG147" s="151"/>
      <c r="DH147" s="151"/>
      <c r="DI147" s="151"/>
      <c r="DJ147" s="151"/>
      <c r="DK147" s="151"/>
      <c r="DL147" s="151"/>
      <c r="DM147" s="151"/>
      <c r="DN147" s="151"/>
      <c r="DO147" s="151"/>
      <c r="DP147" s="151"/>
      <c r="DQ147" s="151"/>
      <c r="DR147" s="152"/>
      <c r="DS147" s="150"/>
      <c r="DT147" s="151"/>
      <c r="DU147" s="151"/>
      <c r="DV147" s="151"/>
      <c r="DW147" s="151"/>
      <c r="DX147" s="151"/>
      <c r="DY147" s="151"/>
      <c r="DZ147" s="151"/>
      <c r="EA147" s="151"/>
      <c r="EB147" s="10"/>
      <c r="EC147" s="10"/>
      <c r="ED147" s="10"/>
      <c r="EE147" s="10"/>
      <c r="EF147" s="150"/>
      <c r="EG147" s="151"/>
      <c r="EH147" s="151"/>
      <c r="EI147" s="151"/>
      <c r="EJ147" s="151"/>
      <c r="EK147" s="151"/>
      <c r="EL147" s="151"/>
      <c r="EM147" s="151"/>
      <c r="EN147" s="151"/>
      <c r="EO147" s="151"/>
      <c r="EP147" s="151"/>
      <c r="EQ147" s="151"/>
      <c r="ER147" s="152"/>
      <c r="ES147" s="150"/>
      <c r="ET147" s="151"/>
      <c r="EU147" s="151"/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2"/>
      <c r="FF147" s="150" t="s">
        <v>35</v>
      </c>
      <c r="FG147" s="151"/>
      <c r="FH147" s="151"/>
      <c r="FI147" s="151"/>
      <c r="FJ147" s="151"/>
      <c r="FK147" s="151"/>
      <c r="FL147" s="151"/>
      <c r="FM147" s="151"/>
      <c r="FN147" s="151"/>
      <c r="FO147" s="151"/>
      <c r="FP147" s="151"/>
      <c r="FQ147" s="151"/>
      <c r="FR147" s="153"/>
    </row>
    <row r="148" spans="1:174" ht="22.5" customHeight="1">
      <c r="A148" s="295" t="s">
        <v>166</v>
      </c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  <c r="AH148" s="296"/>
      <c r="AI148" s="296"/>
      <c r="AJ148" s="296"/>
      <c r="AK148" s="296"/>
      <c r="AL148" s="296"/>
      <c r="AM148" s="296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296"/>
      <c r="AZ148" s="296"/>
      <c r="BA148" s="296"/>
      <c r="BB148" s="296"/>
      <c r="BC148" s="296"/>
      <c r="BD148" s="296"/>
      <c r="BE148" s="296"/>
      <c r="BF148" s="296"/>
      <c r="BG148" s="296"/>
      <c r="BH148" s="296"/>
      <c r="BI148" s="296"/>
      <c r="BJ148" s="296"/>
      <c r="BK148" s="296"/>
      <c r="BL148" s="296"/>
      <c r="BM148" s="296"/>
      <c r="BN148" s="296"/>
      <c r="BO148" s="296"/>
      <c r="BP148" s="296"/>
      <c r="BQ148" s="296"/>
      <c r="BR148" s="296"/>
      <c r="BS148" s="296"/>
      <c r="BT148" s="296"/>
      <c r="BU148" s="296"/>
      <c r="BV148" s="296"/>
      <c r="BW148" s="296"/>
      <c r="BX148" s="156" t="s">
        <v>167</v>
      </c>
      <c r="BY148" s="157"/>
      <c r="BZ148" s="157"/>
      <c r="CA148" s="157"/>
      <c r="CB148" s="157"/>
      <c r="CC148" s="157"/>
      <c r="CD148" s="157"/>
      <c r="CE148" s="158"/>
      <c r="CF148" s="159" t="s">
        <v>168</v>
      </c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8"/>
      <c r="CS148" s="159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8"/>
      <c r="DF148" s="150"/>
      <c r="DG148" s="151"/>
      <c r="DH148" s="151"/>
      <c r="DI148" s="151"/>
      <c r="DJ148" s="151"/>
      <c r="DK148" s="151"/>
      <c r="DL148" s="151"/>
      <c r="DM148" s="151"/>
      <c r="DN148" s="151"/>
      <c r="DO148" s="151"/>
      <c r="DP148" s="151"/>
      <c r="DQ148" s="151"/>
      <c r="DR148" s="152"/>
      <c r="DS148" s="150"/>
      <c r="DT148" s="151"/>
      <c r="DU148" s="151"/>
      <c r="DV148" s="151"/>
      <c r="DW148" s="151"/>
      <c r="DX148" s="151"/>
      <c r="DY148" s="151"/>
      <c r="DZ148" s="151"/>
      <c r="EA148" s="151"/>
      <c r="EB148" s="10"/>
      <c r="EC148" s="10"/>
      <c r="ED148" s="10"/>
      <c r="EE148" s="10"/>
      <c r="EF148" s="150"/>
      <c r="EG148" s="151"/>
      <c r="EH148" s="151"/>
      <c r="EI148" s="151"/>
      <c r="EJ148" s="151"/>
      <c r="EK148" s="151"/>
      <c r="EL148" s="151"/>
      <c r="EM148" s="151"/>
      <c r="EN148" s="151"/>
      <c r="EO148" s="151"/>
      <c r="EP148" s="151"/>
      <c r="EQ148" s="151"/>
      <c r="ER148" s="152"/>
      <c r="ES148" s="150"/>
      <c r="ET148" s="151"/>
      <c r="EU148" s="151"/>
      <c r="EV148" s="151"/>
      <c r="EW148" s="151"/>
      <c r="EX148" s="151"/>
      <c r="EY148" s="151"/>
      <c r="EZ148" s="151"/>
      <c r="FA148" s="151"/>
      <c r="FB148" s="151"/>
      <c r="FC148" s="151"/>
      <c r="FD148" s="151"/>
      <c r="FE148" s="152"/>
      <c r="FF148" s="150" t="s">
        <v>35</v>
      </c>
      <c r="FG148" s="151"/>
      <c r="FH148" s="151"/>
      <c r="FI148" s="151"/>
      <c r="FJ148" s="151"/>
      <c r="FK148" s="151"/>
      <c r="FL148" s="151"/>
      <c r="FM148" s="151"/>
      <c r="FN148" s="151"/>
      <c r="FO148" s="151"/>
      <c r="FP148" s="151"/>
      <c r="FQ148" s="151"/>
      <c r="FR148" s="153"/>
    </row>
    <row r="149" spans="1:174" ht="11.25" customHeight="1" thickBot="1">
      <c r="A149" s="295"/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  <c r="AJ149" s="296"/>
      <c r="AK149" s="296"/>
      <c r="AL149" s="296"/>
      <c r="AM149" s="296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296"/>
      <c r="AX149" s="296"/>
      <c r="AY149" s="296"/>
      <c r="AZ149" s="296"/>
      <c r="BA149" s="296"/>
      <c r="BB149" s="296"/>
      <c r="BC149" s="296"/>
      <c r="BD149" s="296"/>
      <c r="BE149" s="296"/>
      <c r="BF149" s="296"/>
      <c r="BG149" s="296"/>
      <c r="BH149" s="296"/>
      <c r="BI149" s="296"/>
      <c r="BJ149" s="296"/>
      <c r="BK149" s="296"/>
      <c r="BL149" s="296"/>
      <c r="BM149" s="296"/>
      <c r="BN149" s="296"/>
      <c r="BO149" s="296"/>
      <c r="BP149" s="296"/>
      <c r="BQ149" s="296"/>
      <c r="BR149" s="296"/>
      <c r="BS149" s="296"/>
      <c r="BT149" s="296"/>
      <c r="BU149" s="296"/>
      <c r="BV149" s="296"/>
      <c r="BW149" s="296"/>
      <c r="BX149" s="248"/>
      <c r="BY149" s="249"/>
      <c r="BZ149" s="249"/>
      <c r="CA149" s="249"/>
      <c r="CB149" s="249"/>
      <c r="CC149" s="249"/>
      <c r="CD149" s="249"/>
      <c r="CE149" s="304"/>
      <c r="CF149" s="305"/>
      <c r="CG149" s="249"/>
      <c r="CH149" s="249"/>
      <c r="CI149" s="249"/>
      <c r="CJ149" s="249"/>
      <c r="CK149" s="249"/>
      <c r="CL149" s="249"/>
      <c r="CM149" s="249"/>
      <c r="CN149" s="249"/>
      <c r="CO149" s="249"/>
      <c r="CP149" s="249"/>
      <c r="CQ149" s="249"/>
      <c r="CR149" s="304"/>
      <c r="CS149" s="305"/>
      <c r="CT149" s="249"/>
      <c r="CU149" s="249"/>
      <c r="CV149" s="249"/>
      <c r="CW149" s="249"/>
      <c r="CX149" s="249"/>
      <c r="CY149" s="249"/>
      <c r="CZ149" s="249"/>
      <c r="DA149" s="249"/>
      <c r="DB149" s="249"/>
      <c r="DC149" s="249"/>
      <c r="DD149" s="249"/>
      <c r="DE149" s="304"/>
      <c r="DF149" s="297"/>
      <c r="DG149" s="298"/>
      <c r="DH149" s="298"/>
      <c r="DI149" s="298"/>
      <c r="DJ149" s="298"/>
      <c r="DK149" s="298"/>
      <c r="DL149" s="298"/>
      <c r="DM149" s="298"/>
      <c r="DN149" s="298"/>
      <c r="DO149" s="298"/>
      <c r="DP149" s="298"/>
      <c r="DQ149" s="298"/>
      <c r="DR149" s="299"/>
      <c r="DS149" s="297"/>
      <c r="DT149" s="298"/>
      <c r="DU149" s="298"/>
      <c r="DV149" s="298"/>
      <c r="DW149" s="298"/>
      <c r="DX149" s="298"/>
      <c r="DY149" s="298"/>
      <c r="DZ149" s="298"/>
      <c r="EA149" s="298"/>
      <c r="EB149" s="9"/>
      <c r="EC149" s="9"/>
      <c r="ED149" s="9"/>
      <c r="EE149" s="9"/>
      <c r="EF149" s="297"/>
      <c r="EG149" s="298"/>
      <c r="EH149" s="298"/>
      <c r="EI149" s="298"/>
      <c r="EJ149" s="298"/>
      <c r="EK149" s="298"/>
      <c r="EL149" s="298"/>
      <c r="EM149" s="298"/>
      <c r="EN149" s="298"/>
      <c r="EO149" s="298"/>
      <c r="EP149" s="298"/>
      <c r="EQ149" s="298"/>
      <c r="ER149" s="299"/>
      <c r="ES149" s="297"/>
      <c r="ET149" s="298"/>
      <c r="EU149" s="298"/>
      <c r="EV149" s="298"/>
      <c r="EW149" s="298"/>
      <c r="EX149" s="298"/>
      <c r="EY149" s="298"/>
      <c r="EZ149" s="298"/>
      <c r="FA149" s="298"/>
      <c r="FB149" s="298"/>
      <c r="FC149" s="298"/>
      <c r="FD149" s="298"/>
      <c r="FE149" s="299"/>
      <c r="FF149" s="297"/>
      <c r="FG149" s="298"/>
      <c r="FH149" s="298"/>
      <c r="FI149" s="298"/>
      <c r="FJ149" s="298"/>
      <c r="FK149" s="298"/>
      <c r="FL149" s="298"/>
      <c r="FM149" s="298"/>
      <c r="FN149" s="298"/>
      <c r="FO149" s="298"/>
      <c r="FP149" s="298"/>
      <c r="FQ149" s="298"/>
      <c r="FR149" s="300"/>
    </row>
    <row r="150" ht="3" customHeight="1"/>
    <row r="151" s="3" customFormat="1" ht="11.25" customHeight="1">
      <c r="A151" s="8"/>
    </row>
    <row r="152" s="3" customFormat="1" ht="11.25" customHeight="1">
      <c r="A152" s="8"/>
    </row>
    <row r="153" s="3" customFormat="1" ht="11.25" customHeight="1">
      <c r="A153" s="8"/>
    </row>
    <row r="154" s="3" customFormat="1" ht="10.5" customHeight="1">
      <c r="A154" s="8"/>
    </row>
    <row r="155" s="3" customFormat="1" ht="10.5" customHeight="1">
      <c r="A155" s="8"/>
    </row>
    <row r="156" s="3" customFormat="1" ht="10.5" customHeight="1">
      <c r="A156" s="8"/>
    </row>
    <row r="157" spans="1:174" s="3" customFormat="1" ht="19.5" customHeight="1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  <c r="BJ157" s="311"/>
      <c r="BK157" s="311"/>
      <c r="BL157" s="311"/>
      <c r="BM157" s="311"/>
      <c r="BN157" s="311"/>
      <c r="BO157" s="311"/>
      <c r="BP157" s="311"/>
      <c r="BQ157" s="311"/>
      <c r="BR157" s="311"/>
      <c r="BS157" s="311"/>
      <c r="BT157" s="311"/>
      <c r="BU157" s="311"/>
      <c r="BV157" s="311"/>
      <c r="BW157" s="311"/>
      <c r="BX157" s="311"/>
      <c r="BY157" s="311"/>
      <c r="BZ157" s="311"/>
      <c r="CA157" s="311"/>
      <c r="CB157" s="311"/>
      <c r="CC157" s="311"/>
      <c r="CD157" s="311"/>
      <c r="CE157" s="311"/>
      <c r="CF157" s="311"/>
      <c r="CG157" s="311"/>
      <c r="CH157" s="311"/>
      <c r="CI157" s="311"/>
      <c r="CJ157" s="311"/>
      <c r="CK157" s="311"/>
      <c r="CL157" s="311"/>
      <c r="CM157" s="311"/>
      <c r="CN157" s="311"/>
      <c r="CO157" s="311"/>
      <c r="CP157" s="311"/>
      <c r="CQ157" s="311"/>
      <c r="CR157" s="311"/>
      <c r="CS157" s="311"/>
      <c r="CT157" s="311"/>
      <c r="CU157" s="311"/>
      <c r="CV157" s="311"/>
      <c r="CW157" s="311"/>
      <c r="CX157" s="311"/>
      <c r="CY157" s="311"/>
      <c r="CZ157" s="311"/>
      <c r="DA157" s="311"/>
      <c r="DB157" s="311"/>
      <c r="DC157" s="311"/>
      <c r="DD157" s="311"/>
      <c r="DE157" s="311"/>
      <c r="DF157" s="311"/>
      <c r="DG157" s="311"/>
      <c r="DH157" s="311"/>
      <c r="DI157" s="311"/>
      <c r="DJ157" s="311"/>
      <c r="DK157" s="311"/>
      <c r="DL157" s="311"/>
      <c r="DM157" s="311"/>
      <c r="DN157" s="311"/>
      <c r="DO157" s="311"/>
      <c r="DP157" s="311"/>
      <c r="DQ157" s="311"/>
      <c r="DR157" s="311"/>
      <c r="DS157" s="311"/>
      <c r="DT157" s="311"/>
      <c r="DU157" s="311"/>
      <c r="DV157" s="311"/>
      <c r="DW157" s="311"/>
      <c r="DX157" s="311"/>
      <c r="DY157" s="311"/>
      <c r="DZ157" s="311"/>
      <c r="EA157" s="311"/>
      <c r="EB157" s="311"/>
      <c r="EC157" s="311"/>
      <c r="ED157" s="311"/>
      <c r="EE157" s="311"/>
      <c r="EF157" s="311"/>
      <c r="EG157" s="311"/>
      <c r="EH157" s="311"/>
      <c r="EI157" s="311"/>
      <c r="EJ157" s="311"/>
      <c r="EK157" s="311"/>
      <c r="EL157" s="311"/>
      <c r="EM157" s="311"/>
      <c r="EN157" s="311"/>
      <c r="EO157" s="311"/>
      <c r="EP157" s="311"/>
      <c r="EQ157" s="311"/>
      <c r="ER157" s="311"/>
      <c r="ES157" s="311"/>
      <c r="ET157" s="311"/>
      <c r="EU157" s="311"/>
      <c r="EV157" s="311"/>
      <c r="EW157" s="311"/>
      <c r="EX157" s="311"/>
      <c r="EY157" s="311"/>
      <c r="EZ157" s="311"/>
      <c r="FA157" s="311"/>
      <c r="FB157" s="311"/>
      <c r="FC157" s="311"/>
      <c r="FD157" s="311"/>
      <c r="FE157" s="311"/>
      <c r="FF157" s="311"/>
      <c r="FG157" s="311"/>
      <c r="FH157" s="311"/>
      <c r="FI157" s="311"/>
      <c r="FJ157" s="311"/>
      <c r="FK157" s="311"/>
      <c r="FL157" s="311"/>
      <c r="FM157" s="311"/>
      <c r="FN157" s="311"/>
      <c r="FO157" s="311"/>
      <c r="FP157" s="311"/>
      <c r="FQ157" s="311"/>
      <c r="FR157" s="311"/>
    </row>
    <row r="158" s="3" customFormat="1" ht="10.5" customHeight="1">
      <c r="A158" s="8"/>
    </row>
    <row r="159" spans="1:174" s="3" customFormat="1" ht="30" customHeight="1">
      <c r="A159" s="311"/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1"/>
      <c r="AZ159" s="311"/>
      <c r="BA159" s="311"/>
      <c r="BB159" s="311"/>
      <c r="BC159" s="311"/>
      <c r="BD159" s="311"/>
      <c r="BE159" s="311"/>
      <c r="BF159" s="311"/>
      <c r="BG159" s="311"/>
      <c r="BH159" s="311"/>
      <c r="BI159" s="311"/>
      <c r="BJ159" s="311"/>
      <c r="BK159" s="311"/>
      <c r="BL159" s="311"/>
      <c r="BM159" s="311"/>
      <c r="BN159" s="311"/>
      <c r="BO159" s="311"/>
      <c r="BP159" s="311"/>
      <c r="BQ159" s="311"/>
      <c r="BR159" s="311"/>
      <c r="BS159" s="311"/>
      <c r="BT159" s="311"/>
      <c r="BU159" s="311"/>
      <c r="BV159" s="311"/>
      <c r="BW159" s="311"/>
      <c r="BX159" s="311"/>
      <c r="BY159" s="311"/>
      <c r="BZ159" s="311"/>
      <c r="CA159" s="311"/>
      <c r="CB159" s="311"/>
      <c r="CC159" s="311"/>
      <c r="CD159" s="311"/>
      <c r="CE159" s="311"/>
      <c r="CF159" s="311"/>
      <c r="CG159" s="311"/>
      <c r="CH159" s="311"/>
      <c r="CI159" s="311"/>
      <c r="CJ159" s="311"/>
      <c r="CK159" s="311"/>
      <c r="CL159" s="311"/>
      <c r="CM159" s="311"/>
      <c r="CN159" s="311"/>
      <c r="CO159" s="311"/>
      <c r="CP159" s="311"/>
      <c r="CQ159" s="311"/>
      <c r="CR159" s="311"/>
      <c r="CS159" s="311"/>
      <c r="CT159" s="311"/>
      <c r="CU159" s="311"/>
      <c r="CV159" s="311"/>
      <c r="CW159" s="311"/>
      <c r="CX159" s="311"/>
      <c r="CY159" s="311"/>
      <c r="CZ159" s="311"/>
      <c r="DA159" s="311"/>
      <c r="DB159" s="311"/>
      <c r="DC159" s="311"/>
      <c r="DD159" s="311"/>
      <c r="DE159" s="311"/>
      <c r="DF159" s="311"/>
      <c r="DG159" s="311"/>
      <c r="DH159" s="311"/>
      <c r="DI159" s="311"/>
      <c r="DJ159" s="311"/>
      <c r="DK159" s="311"/>
      <c r="DL159" s="311"/>
      <c r="DM159" s="311"/>
      <c r="DN159" s="311"/>
      <c r="DO159" s="311"/>
      <c r="DP159" s="311"/>
      <c r="DQ159" s="311"/>
      <c r="DR159" s="311"/>
      <c r="DS159" s="311"/>
      <c r="DT159" s="311"/>
      <c r="DU159" s="311"/>
      <c r="DV159" s="311"/>
      <c r="DW159" s="311"/>
      <c r="DX159" s="311"/>
      <c r="DY159" s="311"/>
      <c r="DZ159" s="311"/>
      <c r="EA159" s="311"/>
      <c r="EB159" s="311"/>
      <c r="EC159" s="311"/>
      <c r="ED159" s="311"/>
      <c r="EE159" s="311"/>
      <c r="EF159" s="311"/>
      <c r="EG159" s="311"/>
      <c r="EH159" s="311"/>
      <c r="EI159" s="311"/>
      <c r="EJ159" s="311"/>
      <c r="EK159" s="311"/>
      <c r="EL159" s="311"/>
      <c r="EM159" s="311"/>
      <c r="EN159" s="311"/>
      <c r="EO159" s="311"/>
      <c r="EP159" s="311"/>
      <c r="EQ159" s="311"/>
      <c r="ER159" s="311"/>
      <c r="ES159" s="311"/>
      <c r="ET159" s="311"/>
      <c r="EU159" s="311"/>
      <c r="EV159" s="311"/>
      <c r="EW159" s="311"/>
      <c r="EX159" s="311"/>
      <c r="EY159" s="311"/>
      <c r="EZ159" s="311"/>
      <c r="FA159" s="311"/>
      <c r="FB159" s="311"/>
      <c r="FC159" s="311"/>
      <c r="FD159" s="311"/>
      <c r="FE159" s="311"/>
      <c r="FF159" s="311"/>
      <c r="FG159" s="311"/>
      <c r="FH159" s="311"/>
      <c r="FI159" s="311"/>
      <c r="FJ159" s="311"/>
      <c r="FK159" s="311"/>
      <c r="FL159" s="311"/>
      <c r="FM159" s="311"/>
      <c r="FN159" s="311"/>
      <c r="FO159" s="311"/>
      <c r="FP159" s="311"/>
      <c r="FQ159" s="311"/>
      <c r="FR159" s="311"/>
    </row>
    <row r="160" spans="1:174" s="3" customFormat="1" ht="19.5" customHeight="1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311"/>
      <c r="BF160" s="311"/>
      <c r="BG160" s="311"/>
      <c r="BH160" s="311"/>
      <c r="BI160" s="311"/>
      <c r="BJ160" s="311"/>
      <c r="BK160" s="311"/>
      <c r="BL160" s="311"/>
      <c r="BM160" s="311"/>
      <c r="BN160" s="311"/>
      <c r="BO160" s="311"/>
      <c r="BP160" s="311"/>
      <c r="BQ160" s="311"/>
      <c r="BR160" s="311"/>
      <c r="BS160" s="311"/>
      <c r="BT160" s="311"/>
      <c r="BU160" s="311"/>
      <c r="BV160" s="311"/>
      <c r="BW160" s="311"/>
      <c r="BX160" s="311"/>
      <c r="BY160" s="311"/>
      <c r="BZ160" s="311"/>
      <c r="CA160" s="311"/>
      <c r="CB160" s="311"/>
      <c r="CC160" s="311"/>
      <c r="CD160" s="311"/>
      <c r="CE160" s="311"/>
      <c r="CF160" s="311"/>
      <c r="CG160" s="311"/>
      <c r="CH160" s="311"/>
      <c r="CI160" s="311"/>
      <c r="CJ160" s="311"/>
      <c r="CK160" s="311"/>
      <c r="CL160" s="311"/>
      <c r="CM160" s="311"/>
      <c r="CN160" s="311"/>
      <c r="CO160" s="311"/>
      <c r="CP160" s="311"/>
      <c r="CQ160" s="311"/>
      <c r="CR160" s="311"/>
      <c r="CS160" s="311"/>
      <c r="CT160" s="311"/>
      <c r="CU160" s="311"/>
      <c r="CV160" s="311"/>
      <c r="CW160" s="311"/>
      <c r="CX160" s="311"/>
      <c r="CY160" s="311"/>
      <c r="CZ160" s="311"/>
      <c r="DA160" s="311"/>
      <c r="DB160" s="311"/>
      <c r="DC160" s="311"/>
      <c r="DD160" s="311"/>
      <c r="DE160" s="311"/>
      <c r="DF160" s="311"/>
      <c r="DG160" s="311"/>
      <c r="DH160" s="311"/>
      <c r="DI160" s="311"/>
      <c r="DJ160" s="311"/>
      <c r="DK160" s="311"/>
      <c r="DL160" s="311"/>
      <c r="DM160" s="311"/>
      <c r="DN160" s="311"/>
      <c r="DO160" s="311"/>
      <c r="DP160" s="311"/>
      <c r="DQ160" s="311"/>
      <c r="DR160" s="311"/>
      <c r="DS160" s="311"/>
      <c r="DT160" s="311"/>
      <c r="DU160" s="311"/>
      <c r="DV160" s="311"/>
      <c r="DW160" s="311"/>
      <c r="DX160" s="311"/>
      <c r="DY160" s="311"/>
      <c r="DZ160" s="311"/>
      <c r="EA160" s="311"/>
      <c r="EB160" s="311"/>
      <c r="EC160" s="311"/>
      <c r="ED160" s="311"/>
      <c r="EE160" s="311"/>
      <c r="EF160" s="311"/>
      <c r="EG160" s="311"/>
      <c r="EH160" s="311"/>
      <c r="EI160" s="311"/>
      <c r="EJ160" s="311"/>
      <c r="EK160" s="311"/>
      <c r="EL160" s="311"/>
      <c r="EM160" s="311"/>
      <c r="EN160" s="311"/>
      <c r="EO160" s="311"/>
      <c r="EP160" s="311"/>
      <c r="EQ160" s="311"/>
      <c r="ER160" s="311"/>
      <c r="ES160" s="311"/>
      <c r="ET160" s="311"/>
      <c r="EU160" s="311"/>
      <c r="EV160" s="311"/>
      <c r="EW160" s="311"/>
      <c r="EX160" s="311"/>
      <c r="EY160" s="311"/>
      <c r="EZ160" s="311"/>
      <c r="FA160" s="311"/>
      <c r="FB160" s="311"/>
      <c r="FC160" s="311"/>
      <c r="FD160" s="311"/>
      <c r="FE160" s="311"/>
      <c r="FF160" s="311"/>
      <c r="FG160" s="311"/>
      <c r="FH160" s="311"/>
      <c r="FI160" s="311"/>
      <c r="FJ160" s="311"/>
      <c r="FK160" s="311"/>
      <c r="FL160" s="311"/>
      <c r="FM160" s="311"/>
      <c r="FN160" s="311"/>
      <c r="FO160" s="311"/>
      <c r="FP160" s="311"/>
      <c r="FQ160" s="311"/>
      <c r="FR160" s="311"/>
    </row>
    <row r="161" spans="1:174" s="3" customFormat="1" ht="30" customHeight="1">
      <c r="A161" s="311"/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  <c r="AY161" s="311"/>
      <c r="AZ161" s="311"/>
      <c r="BA161" s="311"/>
      <c r="BB161" s="311"/>
      <c r="BC161" s="311"/>
      <c r="BD161" s="311"/>
      <c r="BE161" s="311"/>
      <c r="BF161" s="311"/>
      <c r="BG161" s="311"/>
      <c r="BH161" s="311"/>
      <c r="BI161" s="311"/>
      <c r="BJ161" s="311"/>
      <c r="BK161" s="311"/>
      <c r="BL161" s="311"/>
      <c r="BM161" s="311"/>
      <c r="BN161" s="311"/>
      <c r="BO161" s="311"/>
      <c r="BP161" s="311"/>
      <c r="BQ161" s="311"/>
      <c r="BR161" s="311"/>
      <c r="BS161" s="311"/>
      <c r="BT161" s="311"/>
      <c r="BU161" s="311"/>
      <c r="BV161" s="311"/>
      <c r="BW161" s="311"/>
      <c r="BX161" s="311"/>
      <c r="BY161" s="311"/>
      <c r="BZ161" s="311"/>
      <c r="CA161" s="311"/>
      <c r="CB161" s="311"/>
      <c r="CC161" s="311"/>
      <c r="CD161" s="311"/>
      <c r="CE161" s="311"/>
      <c r="CF161" s="311"/>
      <c r="CG161" s="311"/>
      <c r="CH161" s="311"/>
      <c r="CI161" s="311"/>
      <c r="CJ161" s="311"/>
      <c r="CK161" s="311"/>
      <c r="CL161" s="311"/>
      <c r="CM161" s="311"/>
      <c r="CN161" s="311"/>
      <c r="CO161" s="311"/>
      <c r="CP161" s="311"/>
      <c r="CQ161" s="311"/>
      <c r="CR161" s="311"/>
      <c r="CS161" s="311"/>
      <c r="CT161" s="311"/>
      <c r="CU161" s="311"/>
      <c r="CV161" s="311"/>
      <c r="CW161" s="311"/>
      <c r="CX161" s="311"/>
      <c r="CY161" s="311"/>
      <c r="CZ161" s="311"/>
      <c r="DA161" s="311"/>
      <c r="DB161" s="311"/>
      <c r="DC161" s="311"/>
      <c r="DD161" s="311"/>
      <c r="DE161" s="311"/>
      <c r="DF161" s="311"/>
      <c r="DG161" s="311"/>
      <c r="DH161" s="311"/>
      <c r="DI161" s="311"/>
      <c r="DJ161" s="311"/>
      <c r="DK161" s="311"/>
      <c r="DL161" s="311"/>
      <c r="DM161" s="311"/>
      <c r="DN161" s="311"/>
      <c r="DO161" s="311"/>
      <c r="DP161" s="311"/>
      <c r="DQ161" s="311"/>
      <c r="DR161" s="311"/>
      <c r="DS161" s="311"/>
      <c r="DT161" s="311"/>
      <c r="DU161" s="311"/>
      <c r="DV161" s="311"/>
      <c r="DW161" s="311"/>
      <c r="DX161" s="311"/>
      <c r="DY161" s="311"/>
      <c r="DZ161" s="311"/>
      <c r="EA161" s="311"/>
      <c r="EB161" s="311"/>
      <c r="EC161" s="311"/>
      <c r="ED161" s="311"/>
      <c r="EE161" s="311"/>
      <c r="EF161" s="311"/>
      <c r="EG161" s="311"/>
      <c r="EH161" s="311"/>
      <c r="EI161" s="311"/>
      <c r="EJ161" s="311"/>
      <c r="EK161" s="311"/>
      <c r="EL161" s="311"/>
      <c r="EM161" s="311"/>
      <c r="EN161" s="311"/>
      <c r="EO161" s="311"/>
      <c r="EP161" s="311"/>
      <c r="EQ161" s="311"/>
      <c r="ER161" s="311"/>
      <c r="ES161" s="311"/>
      <c r="ET161" s="311"/>
      <c r="EU161" s="311"/>
      <c r="EV161" s="311"/>
      <c r="EW161" s="311"/>
      <c r="EX161" s="311"/>
      <c r="EY161" s="311"/>
      <c r="EZ161" s="311"/>
      <c r="FA161" s="311"/>
      <c r="FB161" s="311"/>
      <c r="FC161" s="311"/>
      <c r="FD161" s="311"/>
      <c r="FE161" s="311"/>
      <c r="FF161" s="311"/>
      <c r="FG161" s="311"/>
      <c r="FH161" s="311"/>
      <c r="FI161" s="311"/>
      <c r="FJ161" s="311"/>
      <c r="FK161" s="311"/>
      <c r="FL161" s="311"/>
      <c r="FM161" s="311"/>
      <c r="FN161" s="311"/>
      <c r="FO161" s="311"/>
      <c r="FP161" s="311"/>
      <c r="FQ161" s="311"/>
      <c r="FR161" s="311"/>
    </row>
    <row r="162" s="3" customFormat="1" ht="11.25" customHeight="1">
      <c r="A162" s="8"/>
    </row>
    <row r="163" s="3" customFormat="1" ht="11.25" customHeight="1">
      <c r="A163" s="8"/>
    </row>
    <row r="164" spans="1:174" s="3" customFormat="1" ht="30" customHeight="1">
      <c r="A164" s="311"/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1"/>
      <c r="AZ164" s="311"/>
      <c r="BA164" s="311"/>
      <c r="BB164" s="311"/>
      <c r="BC164" s="311"/>
      <c r="BD164" s="311"/>
      <c r="BE164" s="311"/>
      <c r="BF164" s="311"/>
      <c r="BG164" s="311"/>
      <c r="BH164" s="311"/>
      <c r="BI164" s="311"/>
      <c r="BJ164" s="311"/>
      <c r="BK164" s="311"/>
      <c r="BL164" s="311"/>
      <c r="BM164" s="311"/>
      <c r="BN164" s="311"/>
      <c r="BO164" s="311"/>
      <c r="BP164" s="311"/>
      <c r="BQ164" s="311"/>
      <c r="BR164" s="311"/>
      <c r="BS164" s="311"/>
      <c r="BT164" s="311"/>
      <c r="BU164" s="311"/>
      <c r="BV164" s="311"/>
      <c r="BW164" s="311"/>
      <c r="BX164" s="311"/>
      <c r="BY164" s="311"/>
      <c r="BZ164" s="311"/>
      <c r="CA164" s="311"/>
      <c r="CB164" s="311"/>
      <c r="CC164" s="311"/>
      <c r="CD164" s="311"/>
      <c r="CE164" s="311"/>
      <c r="CF164" s="311"/>
      <c r="CG164" s="311"/>
      <c r="CH164" s="311"/>
      <c r="CI164" s="311"/>
      <c r="CJ164" s="311"/>
      <c r="CK164" s="311"/>
      <c r="CL164" s="311"/>
      <c r="CM164" s="311"/>
      <c r="CN164" s="311"/>
      <c r="CO164" s="311"/>
      <c r="CP164" s="311"/>
      <c r="CQ164" s="311"/>
      <c r="CR164" s="311"/>
      <c r="CS164" s="311"/>
      <c r="CT164" s="311"/>
      <c r="CU164" s="311"/>
      <c r="CV164" s="311"/>
      <c r="CW164" s="311"/>
      <c r="CX164" s="311"/>
      <c r="CY164" s="311"/>
      <c r="CZ164" s="311"/>
      <c r="DA164" s="311"/>
      <c r="DB164" s="311"/>
      <c r="DC164" s="311"/>
      <c r="DD164" s="311"/>
      <c r="DE164" s="311"/>
      <c r="DF164" s="311"/>
      <c r="DG164" s="311"/>
      <c r="DH164" s="311"/>
      <c r="DI164" s="311"/>
      <c r="DJ164" s="311"/>
      <c r="DK164" s="311"/>
      <c r="DL164" s="311"/>
      <c r="DM164" s="311"/>
      <c r="DN164" s="311"/>
      <c r="DO164" s="311"/>
      <c r="DP164" s="311"/>
      <c r="DQ164" s="311"/>
      <c r="DR164" s="311"/>
      <c r="DS164" s="311"/>
      <c r="DT164" s="311"/>
      <c r="DU164" s="311"/>
      <c r="DV164" s="311"/>
      <c r="DW164" s="311"/>
      <c r="DX164" s="311"/>
      <c r="DY164" s="311"/>
      <c r="DZ164" s="311"/>
      <c r="EA164" s="311"/>
      <c r="EB164" s="311"/>
      <c r="EC164" s="311"/>
      <c r="ED164" s="311"/>
      <c r="EE164" s="311"/>
      <c r="EF164" s="311"/>
      <c r="EG164" s="311"/>
      <c r="EH164" s="311"/>
      <c r="EI164" s="311"/>
      <c r="EJ164" s="311"/>
      <c r="EK164" s="311"/>
      <c r="EL164" s="311"/>
      <c r="EM164" s="311"/>
      <c r="EN164" s="311"/>
      <c r="EO164" s="311"/>
      <c r="EP164" s="311"/>
      <c r="EQ164" s="311"/>
      <c r="ER164" s="311"/>
      <c r="ES164" s="311"/>
      <c r="ET164" s="311"/>
      <c r="EU164" s="311"/>
      <c r="EV164" s="311"/>
      <c r="EW164" s="311"/>
      <c r="EX164" s="311"/>
      <c r="EY164" s="311"/>
      <c r="EZ164" s="311"/>
      <c r="FA164" s="311"/>
      <c r="FB164" s="311"/>
      <c r="FC164" s="311"/>
      <c r="FD164" s="311"/>
      <c r="FE164" s="311"/>
      <c r="FF164" s="311"/>
      <c r="FG164" s="311"/>
      <c r="FH164" s="311"/>
      <c r="FI164" s="311"/>
      <c r="FJ164" s="311"/>
      <c r="FK164" s="311"/>
      <c r="FL164" s="311"/>
      <c r="FM164" s="311"/>
      <c r="FN164" s="311"/>
      <c r="FO164" s="311"/>
      <c r="FP164" s="311"/>
      <c r="FQ164" s="311"/>
      <c r="FR164" s="311"/>
    </row>
    <row r="165" ht="3" customHeight="1"/>
  </sheetData>
  <sheetProtection/>
  <mergeCells count="1089">
    <mergeCell ref="FF62:FR62"/>
    <mergeCell ref="FF63:FR63"/>
    <mergeCell ref="FF64:FR64"/>
    <mergeCell ref="FF65:FR65"/>
    <mergeCell ref="FF66:FR66"/>
    <mergeCell ref="DS66:EA66"/>
    <mergeCell ref="ES62:FE62"/>
    <mergeCell ref="ES63:FE63"/>
    <mergeCell ref="ES64:FE64"/>
    <mergeCell ref="ES65:FE65"/>
    <mergeCell ref="ES66:FE66"/>
    <mergeCell ref="EF64:ER64"/>
    <mergeCell ref="DF62:DR62"/>
    <mergeCell ref="DF63:DR63"/>
    <mergeCell ref="DF64:DR64"/>
    <mergeCell ref="DF65:DR65"/>
    <mergeCell ref="DF66:DR66"/>
    <mergeCell ref="DS62:EA62"/>
    <mergeCell ref="DS63:EA63"/>
    <mergeCell ref="DS64:EA64"/>
    <mergeCell ref="DS65:EA65"/>
    <mergeCell ref="EF58:ER58"/>
    <mergeCell ref="EF59:ER59"/>
    <mergeCell ref="EF60:ER60"/>
    <mergeCell ref="EF61:ER61"/>
    <mergeCell ref="EF62:ER62"/>
    <mergeCell ref="EF63:ER63"/>
    <mergeCell ref="CS64:DE64"/>
    <mergeCell ref="CS65:DE65"/>
    <mergeCell ref="CS66:DE66"/>
    <mergeCell ref="EF51:ER51"/>
    <mergeCell ref="EF52:ER52"/>
    <mergeCell ref="EF53:ER53"/>
    <mergeCell ref="EF54:ER54"/>
    <mergeCell ref="EF55:ER55"/>
    <mergeCell ref="EF56:ER56"/>
    <mergeCell ref="EF57:ER57"/>
    <mergeCell ref="CS58:DE58"/>
    <mergeCell ref="CS59:DE59"/>
    <mergeCell ref="CS60:DE60"/>
    <mergeCell ref="CS61:DE61"/>
    <mergeCell ref="CS62:DE62"/>
    <mergeCell ref="CS63:DE63"/>
    <mergeCell ref="CF64:CR64"/>
    <mergeCell ref="CF65:CR65"/>
    <mergeCell ref="CF66:CR66"/>
    <mergeCell ref="CS51:DE51"/>
    <mergeCell ref="CS52:DE52"/>
    <mergeCell ref="CS53:DE53"/>
    <mergeCell ref="CS54:DE54"/>
    <mergeCell ref="CS55:DE55"/>
    <mergeCell ref="CS56:DE56"/>
    <mergeCell ref="CS57:DE57"/>
    <mergeCell ref="CF58:CR58"/>
    <mergeCell ref="CF59:CR59"/>
    <mergeCell ref="CF60:CR60"/>
    <mergeCell ref="CF61:CR61"/>
    <mergeCell ref="CF62:CR62"/>
    <mergeCell ref="CF63:CR63"/>
    <mergeCell ref="BX64:CE64"/>
    <mergeCell ref="BX65:CE65"/>
    <mergeCell ref="BX66:CE66"/>
    <mergeCell ref="CF51:CR51"/>
    <mergeCell ref="CF52:CR52"/>
    <mergeCell ref="CF53:CR53"/>
    <mergeCell ref="CF54:CR54"/>
    <mergeCell ref="CF55:CR55"/>
    <mergeCell ref="CF56:CR56"/>
    <mergeCell ref="CF57:CR57"/>
    <mergeCell ref="BX58:CE58"/>
    <mergeCell ref="BX59:CE59"/>
    <mergeCell ref="BX60:CE60"/>
    <mergeCell ref="BX61:CE61"/>
    <mergeCell ref="BX62:CE62"/>
    <mergeCell ref="BX63:CE63"/>
    <mergeCell ref="A64:BW64"/>
    <mergeCell ref="A65:BW65"/>
    <mergeCell ref="A66:BW66"/>
    <mergeCell ref="BX51:CE51"/>
    <mergeCell ref="BX52:CE52"/>
    <mergeCell ref="BX53:CE53"/>
    <mergeCell ref="BX54:CE54"/>
    <mergeCell ref="BX55:CE55"/>
    <mergeCell ref="BX56:CE56"/>
    <mergeCell ref="BX57:CE57"/>
    <mergeCell ref="A58:BW58"/>
    <mergeCell ref="A59:BW59"/>
    <mergeCell ref="A60:BW60"/>
    <mergeCell ref="A61:BW61"/>
    <mergeCell ref="A62:BW62"/>
    <mergeCell ref="A63:BW63"/>
    <mergeCell ref="A52:BW52"/>
    <mergeCell ref="A53:BW53"/>
    <mergeCell ref="A54:BW54"/>
    <mergeCell ref="A55:BW55"/>
    <mergeCell ref="A56:BW56"/>
    <mergeCell ref="A57:BW57"/>
    <mergeCell ref="A49:BW49"/>
    <mergeCell ref="A51:BW51"/>
    <mergeCell ref="AS15:DO15"/>
    <mergeCell ref="DF29:EA29"/>
    <mergeCell ref="EF29:ER30"/>
    <mergeCell ref="DS74:EA74"/>
    <mergeCell ref="DF73:DR73"/>
    <mergeCell ref="EF73:ER73"/>
    <mergeCell ref="DF72:DR72"/>
    <mergeCell ref="EF72:ER72"/>
    <mergeCell ref="DS76:EA76"/>
    <mergeCell ref="DS31:EA31"/>
    <mergeCell ref="DS32:EA32"/>
    <mergeCell ref="DS33:EA33"/>
    <mergeCell ref="DS34:EA34"/>
    <mergeCell ref="DS35:EA35"/>
    <mergeCell ref="DS52:EA52"/>
    <mergeCell ref="DS56:EA56"/>
    <mergeCell ref="DS61:EA61"/>
    <mergeCell ref="DS49:EE49"/>
    <mergeCell ref="DS77:EA77"/>
    <mergeCell ref="DS78:EA78"/>
    <mergeCell ref="DS83:EA83"/>
    <mergeCell ref="DS36:EA37"/>
    <mergeCell ref="DS38:EA38"/>
    <mergeCell ref="DS39:EA39"/>
    <mergeCell ref="DS40:EA40"/>
    <mergeCell ref="DS41:EA41"/>
    <mergeCell ref="DS42:EA42"/>
    <mergeCell ref="DS75:EA75"/>
    <mergeCell ref="A164:FR164"/>
    <mergeCell ref="A157:FR157"/>
    <mergeCell ref="A159:FR159"/>
    <mergeCell ref="A160:FR160"/>
    <mergeCell ref="A161:FR161"/>
    <mergeCell ref="DF149:DR149"/>
    <mergeCell ref="EF149:ER149"/>
    <mergeCell ref="ES149:FE149"/>
    <mergeCell ref="FF149:FR149"/>
    <mergeCell ref="DS149:EA149"/>
    <mergeCell ref="FF148:FR148"/>
    <mergeCell ref="A148:BW148"/>
    <mergeCell ref="BX148:CE148"/>
    <mergeCell ref="CF148:CR148"/>
    <mergeCell ref="CS148:DE148"/>
    <mergeCell ref="A149:BW149"/>
    <mergeCell ref="BX149:CE149"/>
    <mergeCell ref="CF149:CR149"/>
    <mergeCell ref="CS149:DE149"/>
    <mergeCell ref="A147:BW147"/>
    <mergeCell ref="BX147:CE147"/>
    <mergeCell ref="CF147:CR147"/>
    <mergeCell ref="CS147:DE147"/>
    <mergeCell ref="ES148:FE148"/>
    <mergeCell ref="DS148:EA148"/>
    <mergeCell ref="DF148:DR148"/>
    <mergeCell ref="EF148:ER148"/>
    <mergeCell ref="DS147:EA147"/>
    <mergeCell ref="FF146:FR146"/>
    <mergeCell ref="DF147:DR147"/>
    <mergeCell ref="EF147:ER147"/>
    <mergeCell ref="ES147:FE147"/>
    <mergeCell ref="FF147:FR147"/>
    <mergeCell ref="DF145:DR145"/>
    <mergeCell ref="EF145:ER145"/>
    <mergeCell ref="DF146:DR146"/>
    <mergeCell ref="EF146:ER146"/>
    <mergeCell ref="ES146:FE146"/>
    <mergeCell ref="DS146:EA146"/>
    <mergeCell ref="A145:BW145"/>
    <mergeCell ref="BX145:CE145"/>
    <mergeCell ref="CF145:CR145"/>
    <mergeCell ref="CS145:DE145"/>
    <mergeCell ref="A146:BW146"/>
    <mergeCell ref="BX146:CE146"/>
    <mergeCell ref="CF146:CR146"/>
    <mergeCell ref="CS146:DE146"/>
    <mergeCell ref="ES144:FE144"/>
    <mergeCell ref="DS144:EA144"/>
    <mergeCell ref="DS145:EA145"/>
    <mergeCell ref="FF144:FR144"/>
    <mergeCell ref="ES145:FE145"/>
    <mergeCell ref="FF145:FR145"/>
    <mergeCell ref="A144:BW144"/>
    <mergeCell ref="BX144:CE144"/>
    <mergeCell ref="CF144:CR144"/>
    <mergeCell ref="CS144:DE144"/>
    <mergeCell ref="DF143:DR143"/>
    <mergeCell ref="EF143:ER143"/>
    <mergeCell ref="DF144:DR144"/>
    <mergeCell ref="EF144:ER144"/>
    <mergeCell ref="DS143:EA143"/>
    <mergeCell ref="FF142:FR142"/>
    <mergeCell ref="ES143:FE143"/>
    <mergeCell ref="FF143:FR143"/>
    <mergeCell ref="A143:BW143"/>
    <mergeCell ref="BX143:CE143"/>
    <mergeCell ref="CF143:CR143"/>
    <mergeCell ref="CS143:DE143"/>
    <mergeCell ref="DF141:DR141"/>
    <mergeCell ref="EF141:ER141"/>
    <mergeCell ref="DF142:DR142"/>
    <mergeCell ref="EF142:ER142"/>
    <mergeCell ref="ES142:FE142"/>
    <mergeCell ref="DS142:EA142"/>
    <mergeCell ref="A141:BW141"/>
    <mergeCell ref="BX141:CE141"/>
    <mergeCell ref="CF141:CR141"/>
    <mergeCell ref="CS141:DE141"/>
    <mergeCell ref="A142:BW142"/>
    <mergeCell ref="BX142:CE142"/>
    <mergeCell ref="CF142:CR142"/>
    <mergeCell ref="CS142:DE142"/>
    <mergeCell ref="ES140:FE140"/>
    <mergeCell ref="DS140:EA140"/>
    <mergeCell ref="DS141:EA141"/>
    <mergeCell ref="FF140:FR140"/>
    <mergeCell ref="ES141:FE141"/>
    <mergeCell ref="FF141:FR141"/>
    <mergeCell ref="A140:BW140"/>
    <mergeCell ref="BX140:CE140"/>
    <mergeCell ref="CF140:CR140"/>
    <mergeCell ref="CS140:DE140"/>
    <mergeCell ref="DF114:DR115"/>
    <mergeCell ref="EF114:ER115"/>
    <mergeCell ref="DF140:DR140"/>
    <mergeCell ref="EF140:ER140"/>
    <mergeCell ref="A123:BW123"/>
    <mergeCell ref="BX123:CE123"/>
    <mergeCell ref="FF114:FR115"/>
    <mergeCell ref="A114:BW114"/>
    <mergeCell ref="BX114:CE115"/>
    <mergeCell ref="CF114:CR115"/>
    <mergeCell ref="CS114:DE115"/>
    <mergeCell ref="A115:BW115"/>
    <mergeCell ref="DF113:DR113"/>
    <mergeCell ref="EF113:ER113"/>
    <mergeCell ref="DS113:EA113"/>
    <mergeCell ref="DS114:EA114"/>
    <mergeCell ref="DS115:EA115"/>
    <mergeCell ref="ES113:FE113"/>
    <mergeCell ref="ES114:FE115"/>
    <mergeCell ref="FF113:FR113"/>
    <mergeCell ref="A113:BW113"/>
    <mergeCell ref="BX113:CE113"/>
    <mergeCell ref="CF113:CR113"/>
    <mergeCell ref="CS113:DE113"/>
    <mergeCell ref="DF112:DR112"/>
    <mergeCell ref="EF112:ER112"/>
    <mergeCell ref="ES112:FE112"/>
    <mergeCell ref="FF112:FR112"/>
    <mergeCell ref="A112:BW112"/>
    <mergeCell ref="BX112:CE112"/>
    <mergeCell ref="CF112:CR112"/>
    <mergeCell ref="CS112:DE112"/>
    <mergeCell ref="DS112:EA112"/>
    <mergeCell ref="DF111:DR111"/>
    <mergeCell ref="EF111:ER111"/>
    <mergeCell ref="ES111:FE111"/>
    <mergeCell ref="FF111:FR111"/>
    <mergeCell ref="A111:BW111"/>
    <mergeCell ref="BX111:CE111"/>
    <mergeCell ref="CF111:CR111"/>
    <mergeCell ref="CS111:DE111"/>
    <mergeCell ref="DS111:EA111"/>
    <mergeCell ref="DF110:DR110"/>
    <mergeCell ref="EF110:ER110"/>
    <mergeCell ref="ES110:FE110"/>
    <mergeCell ref="FF110:FR110"/>
    <mergeCell ref="A110:BW110"/>
    <mergeCell ref="BX110:CE110"/>
    <mergeCell ref="CF110:CR110"/>
    <mergeCell ref="CS110:DE110"/>
    <mergeCell ref="DS110:EA110"/>
    <mergeCell ref="DF109:DR109"/>
    <mergeCell ref="EF109:ER109"/>
    <mergeCell ref="ES109:FE109"/>
    <mergeCell ref="FF109:FR109"/>
    <mergeCell ref="A109:BW109"/>
    <mergeCell ref="BX109:CE109"/>
    <mergeCell ref="CF109:CR109"/>
    <mergeCell ref="CS109:DE109"/>
    <mergeCell ref="DS109:EA109"/>
    <mergeCell ref="DF108:DR108"/>
    <mergeCell ref="EF108:ER108"/>
    <mergeCell ref="ES108:FE108"/>
    <mergeCell ref="FF108:FR108"/>
    <mergeCell ref="A108:BW108"/>
    <mergeCell ref="BX108:CE108"/>
    <mergeCell ref="CF108:CR108"/>
    <mergeCell ref="CS108:DE108"/>
    <mergeCell ref="DS108:EA108"/>
    <mergeCell ref="DF107:DR107"/>
    <mergeCell ref="EF107:ER107"/>
    <mergeCell ref="ES107:FE107"/>
    <mergeCell ref="FF107:FR107"/>
    <mergeCell ref="A107:BW107"/>
    <mergeCell ref="BX107:CE107"/>
    <mergeCell ref="CF107:CR107"/>
    <mergeCell ref="CS107:DE107"/>
    <mergeCell ref="DS107:EA107"/>
    <mergeCell ref="DF106:DR106"/>
    <mergeCell ref="EF106:ER106"/>
    <mergeCell ref="ES106:FE106"/>
    <mergeCell ref="FF106:FR106"/>
    <mergeCell ref="A106:BW106"/>
    <mergeCell ref="BX106:CE106"/>
    <mergeCell ref="CF106:CR106"/>
    <mergeCell ref="CS106:DE106"/>
    <mergeCell ref="DS106:EA106"/>
    <mergeCell ref="DF105:DR105"/>
    <mergeCell ref="EF105:ER105"/>
    <mergeCell ref="ES105:FE105"/>
    <mergeCell ref="FF105:FR105"/>
    <mergeCell ref="A105:BW105"/>
    <mergeCell ref="BX105:CE105"/>
    <mergeCell ref="CF105:CR105"/>
    <mergeCell ref="CS105:DE105"/>
    <mergeCell ref="DS105:EA105"/>
    <mergeCell ref="DF104:DR104"/>
    <mergeCell ref="EF104:ER104"/>
    <mergeCell ref="ES104:FE104"/>
    <mergeCell ref="FF104:FR104"/>
    <mergeCell ref="A104:BW104"/>
    <mergeCell ref="BX104:CE104"/>
    <mergeCell ref="CF104:CR104"/>
    <mergeCell ref="CS104:DE104"/>
    <mergeCell ref="DS104:EA104"/>
    <mergeCell ref="DF102:DR102"/>
    <mergeCell ref="EF102:ER102"/>
    <mergeCell ref="ES102:FE102"/>
    <mergeCell ref="FF102:FR102"/>
    <mergeCell ref="A102:BW102"/>
    <mergeCell ref="BX102:CE102"/>
    <mergeCell ref="CF102:CR102"/>
    <mergeCell ref="CS102:DE102"/>
    <mergeCell ref="DS102:EA102"/>
    <mergeCell ref="DF101:DR101"/>
    <mergeCell ref="EF101:ER101"/>
    <mergeCell ref="ES101:FE101"/>
    <mergeCell ref="FF101:FR101"/>
    <mergeCell ref="A101:BW101"/>
    <mergeCell ref="BX101:CE101"/>
    <mergeCell ref="CF101:CR101"/>
    <mergeCell ref="CS101:DE101"/>
    <mergeCell ref="DS101:EA101"/>
    <mergeCell ref="DF100:DR100"/>
    <mergeCell ref="EF100:ER100"/>
    <mergeCell ref="ES100:FE100"/>
    <mergeCell ref="FF100:FR100"/>
    <mergeCell ref="A100:BW100"/>
    <mergeCell ref="BX100:CE100"/>
    <mergeCell ref="CF100:CR100"/>
    <mergeCell ref="CS100:DE100"/>
    <mergeCell ref="DS100:EA100"/>
    <mergeCell ref="DF99:DR99"/>
    <mergeCell ref="EF99:ER99"/>
    <mergeCell ref="ES99:FE99"/>
    <mergeCell ref="FF99:FR99"/>
    <mergeCell ref="A99:BW99"/>
    <mergeCell ref="BX99:CE99"/>
    <mergeCell ref="CF99:CR99"/>
    <mergeCell ref="CS99:DE99"/>
    <mergeCell ref="DS99:EA99"/>
    <mergeCell ref="DF98:DR98"/>
    <mergeCell ref="EF98:ER98"/>
    <mergeCell ref="ES98:FE98"/>
    <mergeCell ref="FF98:FR98"/>
    <mergeCell ref="A98:BW98"/>
    <mergeCell ref="BX98:CE98"/>
    <mergeCell ref="CF98:CR98"/>
    <mergeCell ref="CS98:DE98"/>
    <mergeCell ref="DS98:EA98"/>
    <mergeCell ref="DF97:DR97"/>
    <mergeCell ref="EF97:ER97"/>
    <mergeCell ref="ES97:FE97"/>
    <mergeCell ref="FF97:FR97"/>
    <mergeCell ref="A97:BW97"/>
    <mergeCell ref="BX97:CE97"/>
    <mergeCell ref="CF97:CR97"/>
    <mergeCell ref="CS97:DE97"/>
    <mergeCell ref="DS97:EA97"/>
    <mergeCell ref="DF96:DR96"/>
    <mergeCell ref="EF96:ER96"/>
    <mergeCell ref="ES96:FE96"/>
    <mergeCell ref="FF96:FR96"/>
    <mergeCell ref="A96:BW96"/>
    <mergeCell ref="BX96:CE96"/>
    <mergeCell ref="CF96:CR96"/>
    <mergeCell ref="CS96:DE96"/>
    <mergeCell ref="DS96:EA96"/>
    <mergeCell ref="DF94:DR94"/>
    <mergeCell ref="EF94:ER94"/>
    <mergeCell ref="ES94:FE94"/>
    <mergeCell ref="FF94:FR94"/>
    <mergeCell ref="A94:BW94"/>
    <mergeCell ref="BX94:CE94"/>
    <mergeCell ref="CF94:CR94"/>
    <mergeCell ref="CS94:DE94"/>
    <mergeCell ref="DS94:EA94"/>
    <mergeCell ref="DF93:DR93"/>
    <mergeCell ref="EF93:ER93"/>
    <mergeCell ref="ES93:FE93"/>
    <mergeCell ref="FF93:FR93"/>
    <mergeCell ref="A93:BW93"/>
    <mergeCell ref="BX93:CE93"/>
    <mergeCell ref="CF93:CR93"/>
    <mergeCell ref="CS93:DE93"/>
    <mergeCell ref="DS93:EA93"/>
    <mergeCell ref="DF92:DR92"/>
    <mergeCell ref="EF92:ER92"/>
    <mergeCell ref="ES92:FE92"/>
    <mergeCell ref="FF92:FR92"/>
    <mergeCell ref="A92:BW92"/>
    <mergeCell ref="BX92:CE92"/>
    <mergeCell ref="CF92:CR92"/>
    <mergeCell ref="CS92:DE92"/>
    <mergeCell ref="DS92:EA92"/>
    <mergeCell ref="DF91:DR91"/>
    <mergeCell ref="EF91:ER91"/>
    <mergeCell ref="ES91:FE91"/>
    <mergeCell ref="FF91:FR91"/>
    <mergeCell ref="A91:BW91"/>
    <mergeCell ref="BX91:CE91"/>
    <mergeCell ref="CF91:CR91"/>
    <mergeCell ref="CS91:DE91"/>
    <mergeCell ref="DS91:EA91"/>
    <mergeCell ref="DF90:DR90"/>
    <mergeCell ref="EF90:ER90"/>
    <mergeCell ref="ES90:FE90"/>
    <mergeCell ref="FF90:FR90"/>
    <mergeCell ref="A90:BW90"/>
    <mergeCell ref="BX90:CE90"/>
    <mergeCell ref="CF90:CR90"/>
    <mergeCell ref="CS90:DE90"/>
    <mergeCell ref="DS90:EA90"/>
    <mergeCell ref="DF89:DR89"/>
    <mergeCell ref="EF89:ER89"/>
    <mergeCell ref="ES89:FE89"/>
    <mergeCell ref="FF89:FR89"/>
    <mergeCell ref="A89:BW89"/>
    <mergeCell ref="BX89:CE89"/>
    <mergeCell ref="CF89:CR89"/>
    <mergeCell ref="CS89:DE89"/>
    <mergeCell ref="DS89:EA89"/>
    <mergeCell ref="DF88:DR88"/>
    <mergeCell ref="EF88:ER88"/>
    <mergeCell ref="ES88:FE88"/>
    <mergeCell ref="FF88:FR88"/>
    <mergeCell ref="A88:BW88"/>
    <mergeCell ref="BX88:CE88"/>
    <mergeCell ref="CF88:CR88"/>
    <mergeCell ref="CS88:DE88"/>
    <mergeCell ref="DS88:EA88"/>
    <mergeCell ref="DF87:DR87"/>
    <mergeCell ref="EF87:ER87"/>
    <mergeCell ref="ES87:FE87"/>
    <mergeCell ref="FF87:FR87"/>
    <mergeCell ref="A87:BW87"/>
    <mergeCell ref="BX87:CE87"/>
    <mergeCell ref="CF87:CR87"/>
    <mergeCell ref="CS87:DE87"/>
    <mergeCell ref="DS87:EA87"/>
    <mergeCell ref="DF86:DR86"/>
    <mergeCell ref="EF86:ER86"/>
    <mergeCell ref="ES86:FE86"/>
    <mergeCell ref="FF86:FR86"/>
    <mergeCell ref="A86:BW86"/>
    <mergeCell ref="BX86:CE86"/>
    <mergeCell ref="CF86:CR86"/>
    <mergeCell ref="CS86:DE86"/>
    <mergeCell ref="DS86:EA86"/>
    <mergeCell ref="DF85:DR85"/>
    <mergeCell ref="EF85:ER85"/>
    <mergeCell ref="ES85:FE85"/>
    <mergeCell ref="FF85:FR85"/>
    <mergeCell ref="A85:BW85"/>
    <mergeCell ref="BX85:CE85"/>
    <mergeCell ref="CF85:CR85"/>
    <mergeCell ref="CS85:DE85"/>
    <mergeCell ref="DS85:EA85"/>
    <mergeCell ref="DF84:DR84"/>
    <mergeCell ref="EF84:ER84"/>
    <mergeCell ref="ES84:FE84"/>
    <mergeCell ref="FF84:FR84"/>
    <mergeCell ref="A84:BW84"/>
    <mergeCell ref="BX84:CE84"/>
    <mergeCell ref="CF84:CR84"/>
    <mergeCell ref="CS84:DE84"/>
    <mergeCell ref="DS84:EA84"/>
    <mergeCell ref="DF83:DR83"/>
    <mergeCell ref="EF83:ER83"/>
    <mergeCell ref="ES83:FE83"/>
    <mergeCell ref="FF83:FR83"/>
    <mergeCell ref="A83:BW83"/>
    <mergeCell ref="BX83:CE83"/>
    <mergeCell ref="CF83:CR83"/>
    <mergeCell ref="CS83:DE83"/>
    <mergeCell ref="DF78:DR78"/>
    <mergeCell ref="EF78:ER78"/>
    <mergeCell ref="ES78:FE78"/>
    <mergeCell ref="FF78:FR78"/>
    <mergeCell ref="A78:BW78"/>
    <mergeCell ref="BX78:CE78"/>
    <mergeCell ref="CF78:CR78"/>
    <mergeCell ref="CS78:DE78"/>
    <mergeCell ref="ES76:FE76"/>
    <mergeCell ref="FF76:FR76"/>
    <mergeCell ref="CS77:DE77"/>
    <mergeCell ref="DF77:DR77"/>
    <mergeCell ref="EF77:ER77"/>
    <mergeCell ref="ES77:FE77"/>
    <mergeCell ref="FF77:FR77"/>
    <mergeCell ref="CS76:DE76"/>
    <mergeCell ref="DF76:DR76"/>
    <mergeCell ref="EF76:ER76"/>
    <mergeCell ref="A76:BW76"/>
    <mergeCell ref="A77:BW77"/>
    <mergeCell ref="BX76:CE76"/>
    <mergeCell ref="CF76:CR76"/>
    <mergeCell ref="BX77:CE77"/>
    <mergeCell ref="CF77:CR77"/>
    <mergeCell ref="FF74:FR74"/>
    <mergeCell ref="A75:BW75"/>
    <mergeCell ref="BX75:CE75"/>
    <mergeCell ref="CF75:CR75"/>
    <mergeCell ref="CS75:DE75"/>
    <mergeCell ref="DF75:DR75"/>
    <mergeCell ref="EF75:ER75"/>
    <mergeCell ref="ES75:FE75"/>
    <mergeCell ref="FF75:FR75"/>
    <mergeCell ref="A74:BW74"/>
    <mergeCell ref="ES73:FE73"/>
    <mergeCell ref="FF73:FR73"/>
    <mergeCell ref="A73:BW73"/>
    <mergeCell ref="BX73:CE73"/>
    <mergeCell ref="CF73:CR73"/>
    <mergeCell ref="CS73:DE73"/>
    <mergeCell ref="DS73:EA73"/>
    <mergeCell ref="ES72:FE72"/>
    <mergeCell ref="FF72:FR72"/>
    <mergeCell ref="A72:BW72"/>
    <mergeCell ref="BX72:CE72"/>
    <mergeCell ref="CF72:CR72"/>
    <mergeCell ref="CS72:DE72"/>
    <mergeCell ref="DS72:EA72"/>
    <mergeCell ref="DF71:DR71"/>
    <mergeCell ref="EF71:ER71"/>
    <mergeCell ref="ES71:FE71"/>
    <mergeCell ref="FF71:FR71"/>
    <mergeCell ref="A71:BW71"/>
    <mergeCell ref="BX71:CE71"/>
    <mergeCell ref="CF71:CR71"/>
    <mergeCell ref="CS71:DE71"/>
    <mergeCell ref="DS71:EA71"/>
    <mergeCell ref="DF68:DR69"/>
    <mergeCell ref="EF68:ER69"/>
    <mergeCell ref="ES68:FE69"/>
    <mergeCell ref="FF68:FR69"/>
    <mergeCell ref="A68:BW68"/>
    <mergeCell ref="BX68:CE69"/>
    <mergeCell ref="CF68:CR69"/>
    <mergeCell ref="CS68:DE69"/>
    <mergeCell ref="A69:BW69"/>
    <mergeCell ref="DS68:EA69"/>
    <mergeCell ref="DF67:DR67"/>
    <mergeCell ref="EF67:ER67"/>
    <mergeCell ref="ES67:FE67"/>
    <mergeCell ref="FF67:FR67"/>
    <mergeCell ref="A67:BW67"/>
    <mergeCell ref="BX67:CE67"/>
    <mergeCell ref="CF67:CR67"/>
    <mergeCell ref="CS67:DE67"/>
    <mergeCell ref="DS67:EA67"/>
    <mergeCell ref="DF50:DR50"/>
    <mergeCell ref="EF50:ER50"/>
    <mergeCell ref="ES50:FE50"/>
    <mergeCell ref="FF50:FR50"/>
    <mergeCell ref="A50:BW50"/>
    <mergeCell ref="BX50:CE50"/>
    <mergeCell ref="CF50:CR50"/>
    <mergeCell ref="CS50:DE50"/>
    <mergeCell ref="DS50:EA50"/>
    <mergeCell ref="DF48:DR48"/>
    <mergeCell ref="EF48:ER48"/>
    <mergeCell ref="ES48:FE48"/>
    <mergeCell ref="FF48:FR48"/>
    <mergeCell ref="A48:BW48"/>
    <mergeCell ref="BX48:CE48"/>
    <mergeCell ref="CF48:CR48"/>
    <mergeCell ref="CS48:DE48"/>
    <mergeCell ref="DS48:EA48"/>
    <mergeCell ref="DF46:DR47"/>
    <mergeCell ref="EF46:ER47"/>
    <mergeCell ref="ES46:FE47"/>
    <mergeCell ref="FF46:FR47"/>
    <mergeCell ref="A46:BW46"/>
    <mergeCell ref="BX46:CE47"/>
    <mergeCell ref="A47:BW47"/>
    <mergeCell ref="DS46:EA47"/>
    <mergeCell ref="DF45:DR45"/>
    <mergeCell ref="EF45:ER45"/>
    <mergeCell ref="ES45:FE45"/>
    <mergeCell ref="FF45:FR45"/>
    <mergeCell ref="A45:BW45"/>
    <mergeCell ref="BX45:CE45"/>
    <mergeCell ref="CF45:CR45"/>
    <mergeCell ref="CS45:DE45"/>
    <mergeCell ref="DS45:EA45"/>
    <mergeCell ref="DF43:DR44"/>
    <mergeCell ref="EF43:ER44"/>
    <mergeCell ref="ES43:FE44"/>
    <mergeCell ref="FF43:FR44"/>
    <mergeCell ref="A43:BW43"/>
    <mergeCell ref="BX43:CE44"/>
    <mergeCell ref="CF43:CR44"/>
    <mergeCell ref="CS43:DE44"/>
    <mergeCell ref="A44:BW44"/>
    <mergeCell ref="DS43:EA44"/>
    <mergeCell ref="FF41:FR41"/>
    <mergeCell ref="A42:BW42"/>
    <mergeCell ref="BX42:CE42"/>
    <mergeCell ref="CF42:CR42"/>
    <mergeCell ref="CS42:DE42"/>
    <mergeCell ref="DF42:DR42"/>
    <mergeCell ref="EF42:ER42"/>
    <mergeCell ref="ES42:FE42"/>
    <mergeCell ref="FF42:FR42"/>
    <mergeCell ref="CS41:DE41"/>
    <mergeCell ref="DF41:DR41"/>
    <mergeCell ref="EF41:ER41"/>
    <mergeCell ref="ES41:FE41"/>
    <mergeCell ref="CF39:CR39"/>
    <mergeCell ref="A41:BW41"/>
    <mergeCell ref="BX41:CE41"/>
    <mergeCell ref="CF41:CR41"/>
    <mergeCell ref="DF40:DR40"/>
    <mergeCell ref="EF40:ER40"/>
    <mergeCell ref="ES40:FE40"/>
    <mergeCell ref="ES36:FE37"/>
    <mergeCell ref="ES39:FE39"/>
    <mergeCell ref="FF40:FR40"/>
    <mergeCell ref="A40:BW40"/>
    <mergeCell ref="BX40:CE40"/>
    <mergeCell ref="CF40:CR40"/>
    <mergeCell ref="CS40:DE40"/>
    <mergeCell ref="CS39:DE39"/>
    <mergeCell ref="DF39:DR39"/>
    <mergeCell ref="EF39:ER39"/>
    <mergeCell ref="CS38:DE38"/>
    <mergeCell ref="BX74:CE74"/>
    <mergeCell ref="CF74:CR74"/>
    <mergeCell ref="CS74:DE74"/>
    <mergeCell ref="FF36:FR37"/>
    <mergeCell ref="DF38:DR38"/>
    <mergeCell ref="EF38:ER38"/>
    <mergeCell ref="ES38:FE38"/>
    <mergeCell ref="FF38:FR38"/>
    <mergeCell ref="FF39:FR39"/>
    <mergeCell ref="A36:BW36"/>
    <mergeCell ref="A37:BW37"/>
    <mergeCell ref="BX36:CE37"/>
    <mergeCell ref="CF36:CR37"/>
    <mergeCell ref="CS36:DE37"/>
    <mergeCell ref="A39:BW39"/>
    <mergeCell ref="BX39:CE39"/>
    <mergeCell ref="A38:BW38"/>
    <mergeCell ref="BX38:CE38"/>
    <mergeCell ref="CF38:CR38"/>
    <mergeCell ref="FF34:FR34"/>
    <mergeCell ref="A34:BW34"/>
    <mergeCell ref="DF74:DR74"/>
    <mergeCell ref="EF74:ER74"/>
    <mergeCell ref="ES74:FE74"/>
    <mergeCell ref="DF35:DR35"/>
    <mergeCell ref="EF35:ER35"/>
    <mergeCell ref="ES35:FE35"/>
    <mergeCell ref="DF36:DR37"/>
    <mergeCell ref="EF36:ER37"/>
    <mergeCell ref="FF24:FR24"/>
    <mergeCell ref="A26:FR26"/>
    <mergeCell ref="FF35:FR35"/>
    <mergeCell ref="A35:BW35"/>
    <mergeCell ref="BX35:CE35"/>
    <mergeCell ref="CF35:CR35"/>
    <mergeCell ref="CS35:DE35"/>
    <mergeCell ref="DF34:DR34"/>
    <mergeCell ref="EF34:ER34"/>
    <mergeCell ref="ES34:FE34"/>
    <mergeCell ref="BX34:CE34"/>
    <mergeCell ref="CF34:CR34"/>
    <mergeCell ref="CS34:DE34"/>
    <mergeCell ref="DF33:DR33"/>
    <mergeCell ref="EF33:ER33"/>
    <mergeCell ref="ES33:FE33"/>
    <mergeCell ref="FF33:FR33"/>
    <mergeCell ref="A33:BW33"/>
    <mergeCell ref="BX33:CE33"/>
    <mergeCell ref="CF33:CR33"/>
    <mergeCell ref="CS33:DE33"/>
    <mergeCell ref="A19:AA19"/>
    <mergeCell ref="AB20:DP20"/>
    <mergeCell ref="K23:DP23"/>
    <mergeCell ref="FF22:FR22"/>
    <mergeCell ref="FF23:FR23"/>
    <mergeCell ref="FF20:FR20"/>
    <mergeCell ref="FF21:FR21"/>
    <mergeCell ref="BK18:BM18"/>
    <mergeCell ref="BN18:BO18"/>
    <mergeCell ref="BQ18:CE18"/>
    <mergeCell ref="CF18:CH18"/>
    <mergeCell ref="CI18:CK18"/>
    <mergeCell ref="BF16:BH16"/>
    <mergeCell ref="CE16:CG16"/>
    <mergeCell ref="CM16:CO16"/>
    <mergeCell ref="CH16:CL16"/>
    <mergeCell ref="FF18:FR18"/>
    <mergeCell ref="FF19:FR19"/>
    <mergeCell ref="BG18:BJ18"/>
    <mergeCell ref="EJ9:FR9"/>
    <mergeCell ref="EJ10:FR10"/>
    <mergeCell ref="FF16:FR17"/>
    <mergeCell ref="EJ12:EV12"/>
    <mergeCell ref="EY12:FR12"/>
    <mergeCell ref="EJ13:EK13"/>
    <mergeCell ref="EL13:EN13"/>
    <mergeCell ref="EO13:EP13"/>
    <mergeCell ref="ER13:FF13"/>
    <mergeCell ref="FG13:FI13"/>
    <mergeCell ref="EJ6:FR6"/>
    <mergeCell ref="DB1:FR1"/>
    <mergeCell ref="DB4:FR4"/>
    <mergeCell ref="DB2:FR2"/>
    <mergeCell ref="EJ7:FR7"/>
    <mergeCell ref="EJ8:FR8"/>
    <mergeCell ref="A32:BW32"/>
    <mergeCell ref="BX32:CE32"/>
    <mergeCell ref="CF32:CR32"/>
    <mergeCell ref="CS32:DE32"/>
    <mergeCell ref="EY11:FR11"/>
    <mergeCell ref="EJ11:EV11"/>
    <mergeCell ref="FJ13:FL13"/>
    <mergeCell ref="BI16:CD16"/>
    <mergeCell ref="AY16:BE16"/>
    <mergeCell ref="CP16:CX16"/>
    <mergeCell ref="ES31:FE31"/>
    <mergeCell ref="DS30:EA30"/>
    <mergeCell ref="FF31:FR31"/>
    <mergeCell ref="DF32:DR32"/>
    <mergeCell ref="EF32:ER32"/>
    <mergeCell ref="ES32:FE32"/>
    <mergeCell ref="FF32:FR32"/>
    <mergeCell ref="ES29:FE30"/>
    <mergeCell ref="DF30:DR30"/>
    <mergeCell ref="A31:BW31"/>
    <mergeCell ref="BX31:CE31"/>
    <mergeCell ref="CF31:CR31"/>
    <mergeCell ref="CS31:DE31"/>
    <mergeCell ref="DF31:DR31"/>
    <mergeCell ref="EF31:ER31"/>
    <mergeCell ref="A28:BW30"/>
    <mergeCell ref="BX28:CE30"/>
    <mergeCell ref="CF28:CR30"/>
    <mergeCell ref="CS28:DE30"/>
    <mergeCell ref="FF29:FR30"/>
    <mergeCell ref="DF28:FR28"/>
    <mergeCell ref="ES119:FE119"/>
    <mergeCell ref="FF119:FR119"/>
    <mergeCell ref="A120:BW120"/>
    <mergeCell ref="BX120:CE120"/>
    <mergeCell ref="CF120:CR120"/>
    <mergeCell ref="CS120:DE120"/>
    <mergeCell ref="DF120:DR120"/>
    <mergeCell ref="DS120:EA120"/>
    <mergeCell ref="EF120:ER120"/>
    <mergeCell ref="ES120:FE120"/>
    <mergeCell ref="EF118:ER118"/>
    <mergeCell ref="ES118:FE118"/>
    <mergeCell ref="FF118:FR118"/>
    <mergeCell ref="A119:BW119"/>
    <mergeCell ref="BX119:CE119"/>
    <mergeCell ref="CF119:CR119"/>
    <mergeCell ref="CS119:DE119"/>
    <mergeCell ref="DF119:DR119"/>
    <mergeCell ref="DS119:EA119"/>
    <mergeCell ref="EF119:ER119"/>
    <mergeCell ref="EF70:ER70"/>
    <mergeCell ref="ES70:FE70"/>
    <mergeCell ref="FF70:FR70"/>
    <mergeCell ref="FF117:FR117"/>
    <mergeCell ref="A118:BW118"/>
    <mergeCell ref="BX118:CE118"/>
    <mergeCell ref="CF118:CR118"/>
    <mergeCell ref="CS118:DE118"/>
    <mergeCell ref="DF118:DR118"/>
    <mergeCell ref="DS118:EA118"/>
    <mergeCell ref="A70:BW70"/>
    <mergeCell ref="BX70:CE70"/>
    <mergeCell ref="CF70:CR70"/>
    <mergeCell ref="CS70:DE70"/>
    <mergeCell ref="DF70:DR70"/>
    <mergeCell ref="DS70:EA70"/>
    <mergeCell ref="FF116:FR116"/>
    <mergeCell ref="A117:BW117"/>
    <mergeCell ref="BX117:CE117"/>
    <mergeCell ref="CF117:CR117"/>
    <mergeCell ref="CS117:DE117"/>
    <mergeCell ref="DF117:DR117"/>
    <mergeCell ref="DS117:EA117"/>
    <mergeCell ref="EF117:ER117"/>
    <mergeCell ref="ES117:FE117"/>
    <mergeCell ref="ES103:FE103"/>
    <mergeCell ref="FF103:FR103"/>
    <mergeCell ref="A116:BW116"/>
    <mergeCell ref="BX116:CE116"/>
    <mergeCell ref="CF116:CR116"/>
    <mergeCell ref="CS116:DE116"/>
    <mergeCell ref="DF116:DR116"/>
    <mergeCell ref="DS116:EA116"/>
    <mergeCell ref="EF116:ER116"/>
    <mergeCell ref="ES116:FE116"/>
    <mergeCell ref="EF95:ER95"/>
    <mergeCell ref="ES95:FE95"/>
    <mergeCell ref="FF95:FR95"/>
    <mergeCell ref="A103:BW103"/>
    <mergeCell ref="BX103:CE103"/>
    <mergeCell ref="CF103:CR103"/>
    <mergeCell ref="CS103:DE103"/>
    <mergeCell ref="DF103:DR103"/>
    <mergeCell ref="DS103:EA103"/>
    <mergeCell ref="EF103:ER103"/>
    <mergeCell ref="A95:BW95"/>
    <mergeCell ref="BX95:CE95"/>
    <mergeCell ref="CF95:CR95"/>
    <mergeCell ref="CS95:DE95"/>
    <mergeCell ref="DF95:DR95"/>
    <mergeCell ref="DS95:EA95"/>
    <mergeCell ref="FF81:FR81"/>
    <mergeCell ref="A82:BW82"/>
    <mergeCell ref="BX82:CE82"/>
    <mergeCell ref="CF82:CR82"/>
    <mergeCell ref="CS82:DE82"/>
    <mergeCell ref="DF82:DR82"/>
    <mergeCell ref="DS82:EA82"/>
    <mergeCell ref="EF82:ER82"/>
    <mergeCell ref="ES82:FE82"/>
    <mergeCell ref="FF82:FR82"/>
    <mergeCell ref="ES80:FE80"/>
    <mergeCell ref="FF80:FR80"/>
    <mergeCell ref="A81:BW81"/>
    <mergeCell ref="BX81:CE81"/>
    <mergeCell ref="CF81:CR81"/>
    <mergeCell ref="CS81:DE81"/>
    <mergeCell ref="DF81:DR81"/>
    <mergeCell ref="DS81:EA81"/>
    <mergeCell ref="EF81:ER81"/>
    <mergeCell ref="ES81:FE81"/>
    <mergeCell ref="EF79:ER79"/>
    <mergeCell ref="ES79:FE79"/>
    <mergeCell ref="FF79:FR79"/>
    <mergeCell ref="A80:BW80"/>
    <mergeCell ref="BX80:CE80"/>
    <mergeCell ref="CF80:CR80"/>
    <mergeCell ref="CS80:DE80"/>
    <mergeCell ref="DF80:DR80"/>
    <mergeCell ref="DS80:EA80"/>
    <mergeCell ref="EF80:ER80"/>
    <mergeCell ref="A79:BW79"/>
    <mergeCell ref="BX79:CE79"/>
    <mergeCell ref="CF79:CR79"/>
    <mergeCell ref="CS79:DE79"/>
    <mergeCell ref="DF79:DR79"/>
    <mergeCell ref="DS79:EA79"/>
    <mergeCell ref="FF120:FR120"/>
    <mergeCell ref="A121:BW121"/>
    <mergeCell ref="BX121:CE121"/>
    <mergeCell ref="CF121:CR121"/>
    <mergeCell ref="CS121:DE121"/>
    <mergeCell ref="DF121:DR121"/>
    <mergeCell ref="DS121:EA121"/>
    <mergeCell ref="EF121:ER121"/>
    <mergeCell ref="ES121:FE121"/>
    <mergeCell ref="FF121:FR121"/>
    <mergeCell ref="A122:BW122"/>
    <mergeCell ref="BX122:CE122"/>
    <mergeCell ref="CF122:CR122"/>
    <mergeCell ref="CS122:DE122"/>
    <mergeCell ref="DF122:DR122"/>
    <mergeCell ref="DS122:EA122"/>
    <mergeCell ref="EF122:ER122"/>
    <mergeCell ref="ES122:FE122"/>
    <mergeCell ref="FF122:FR122"/>
    <mergeCell ref="CF123:CR123"/>
    <mergeCell ref="CS123:DE123"/>
    <mergeCell ref="DF123:DR123"/>
    <mergeCell ref="DS123:EA123"/>
    <mergeCell ref="EF123:ER123"/>
    <mergeCell ref="ES123:FE123"/>
    <mergeCell ref="FF123:FR123"/>
    <mergeCell ref="A124:BW124"/>
    <mergeCell ref="BX124:CE124"/>
    <mergeCell ref="CF124:CR124"/>
    <mergeCell ref="CS124:DE124"/>
    <mergeCell ref="DF124:DR124"/>
    <mergeCell ref="DS124:EA124"/>
    <mergeCell ref="EF124:ER124"/>
    <mergeCell ref="ES124:FE124"/>
    <mergeCell ref="FF124:FR124"/>
    <mergeCell ref="A125:BW125"/>
    <mergeCell ref="BX125:CE125"/>
    <mergeCell ref="CF125:CR125"/>
    <mergeCell ref="CS125:DE125"/>
    <mergeCell ref="DF125:DR125"/>
    <mergeCell ref="DS125:EA125"/>
    <mergeCell ref="EF125:ER125"/>
    <mergeCell ref="ES125:FE125"/>
    <mergeCell ref="FF125:FR125"/>
    <mergeCell ref="A126:BW126"/>
    <mergeCell ref="BX126:CE126"/>
    <mergeCell ref="CF126:CR126"/>
    <mergeCell ref="CS126:DE126"/>
    <mergeCell ref="DF126:DR126"/>
    <mergeCell ref="DS126:EA126"/>
    <mergeCell ref="EF126:ER126"/>
    <mergeCell ref="ES126:FE126"/>
    <mergeCell ref="FF126:FR126"/>
    <mergeCell ref="A127:BW127"/>
    <mergeCell ref="BX127:CE127"/>
    <mergeCell ref="CF127:CR127"/>
    <mergeCell ref="CS127:DE127"/>
    <mergeCell ref="DF127:DR127"/>
    <mergeCell ref="DS127:EA127"/>
    <mergeCell ref="EF127:ER127"/>
    <mergeCell ref="ES127:FE127"/>
    <mergeCell ref="FF127:FR127"/>
    <mergeCell ref="A128:BW128"/>
    <mergeCell ref="BX128:CE128"/>
    <mergeCell ref="CF128:CR128"/>
    <mergeCell ref="CS128:DE128"/>
    <mergeCell ref="DF128:DR128"/>
    <mergeCell ref="DS128:EA128"/>
    <mergeCell ref="EF128:ER128"/>
    <mergeCell ref="ES128:FE128"/>
    <mergeCell ref="FF128:FR128"/>
    <mergeCell ref="A129:BW129"/>
    <mergeCell ref="BX129:CE129"/>
    <mergeCell ref="CF129:CR129"/>
    <mergeCell ref="CS129:DE129"/>
    <mergeCell ref="DF129:DR129"/>
    <mergeCell ref="DS129:EA129"/>
    <mergeCell ref="EF129:ER129"/>
    <mergeCell ref="ES129:FE129"/>
    <mergeCell ref="FF129:FR129"/>
    <mergeCell ref="A130:BW130"/>
    <mergeCell ref="BX130:CE130"/>
    <mergeCell ref="CF130:CR130"/>
    <mergeCell ref="CS130:DE130"/>
    <mergeCell ref="DF130:DR130"/>
    <mergeCell ref="DS130:EA130"/>
    <mergeCell ref="EF130:ER130"/>
    <mergeCell ref="ES130:FE130"/>
    <mergeCell ref="FF130:FR130"/>
    <mergeCell ref="A131:BW131"/>
    <mergeCell ref="BX131:CE131"/>
    <mergeCell ref="CF131:CR131"/>
    <mergeCell ref="CS131:DE131"/>
    <mergeCell ref="DF131:DR131"/>
    <mergeCell ref="DS131:EA131"/>
    <mergeCell ref="EF131:ER131"/>
    <mergeCell ref="ES131:FE131"/>
    <mergeCell ref="FF131:FR131"/>
    <mergeCell ref="A132:BW132"/>
    <mergeCell ref="BX132:CE132"/>
    <mergeCell ref="CF132:CR132"/>
    <mergeCell ref="CS132:DE132"/>
    <mergeCell ref="DF132:DR132"/>
    <mergeCell ref="DS132:EA132"/>
    <mergeCell ref="EF132:ER132"/>
    <mergeCell ref="ES132:FE132"/>
    <mergeCell ref="FF132:FR132"/>
    <mergeCell ref="A133:BW133"/>
    <mergeCell ref="BX133:CE133"/>
    <mergeCell ref="CF133:CR133"/>
    <mergeCell ref="CS133:DE133"/>
    <mergeCell ref="DF133:DR133"/>
    <mergeCell ref="DS133:EA133"/>
    <mergeCell ref="EF133:ER133"/>
    <mergeCell ref="ES133:FE133"/>
    <mergeCell ref="FF133:FR133"/>
    <mergeCell ref="A134:BW134"/>
    <mergeCell ref="BX134:CE134"/>
    <mergeCell ref="CF134:CR134"/>
    <mergeCell ref="CS134:DE134"/>
    <mergeCell ref="DF134:DR134"/>
    <mergeCell ref="DS134:EA134"/>
    <mergeCell ref="EF134:ER134"/>
    <mergeCell ref="ES134:FE134"/>
    <mergeCell ref="FF134:FR134"/>
    <mergeCell ref="A135:BW135"/>
    <mergeCell ref="BX135:CE135"/>
    <mergeCell ref="CF135:CR135"/>
    <mergeCell ref="CS135:DE135"/>
    <mergeCell ref="DF135:DR135"/>
    <mergeCell ref="DS135:EA135"/>
    <mergeCell ref="EF135:ER135"/>
    <mergeCell ref="ES135:FE135"/>
    <mergeCell ref="FF135:FR135"/>
    <mergeCell ref="A136:BW136"/>
    <mergeCell ref="BX136:CE136"/>
    <mergeCell ref="CF136:CR136"/>
    <mergeCell ref="CS136:DE136"/>
    <mergeCell ref="DF136:DR136"/>
    <mergeCell ref="DS136:EA136"/>
    <mergeCell ref="EF136:ER136"/>
    <mergeCell ref="ES136:FE136"/>
    <mergeCell ref="FF136:FR136"/>
    <mergeCell ref="EF138:ER138"/>
    <mergeCell ref="A137:BW137"/>
    <mergeCell ref="BX137:CE137"/>
    <mergeCell ref="CF137:CR137"/>
    <mergeCell ref="CS137:DE137"/>
    <mergeCell ref="DF137:DR137"/>
    <mergeCell ref="DS137:EA137"/>
    <mergeCell ref="ES139:FE139"/>
    <mergeCell ref="EF137:ER137"/>
    <mergeCell ref="ES137:FE137"/>
    <mergeCell ref="FF137:FR137"/>
    <mergeCell ref="A138:BW138"/>
    <mergeCell ref="BX138:CE138"/>
    <mergeCell ref="CF138:CR138"/>
    <mergeCell ref="CS138:DE138"/>
    <mergeCell ref="DF138:DR138"/>
    <mergeCell ref="DS138:EA138"/>
    <mergeCell ref="FF139:FR139"/>
    <mergeCell ref="ES138:FE138"/>
    <mergeCell ref="FF138:FR138"/>
    <mergeCell ref="A139:BW139"/>
    <mergeCell ref="BX139:CE139"/>
    <mergeCell ref="CF139:CR139"/>
    <mergeCell ref="CS139:DE139"/>
    <mergeCell ref="DF139:DR139"/>
    <mergeCell ref="DS139:EA139"/>
    <mergeCell ref="EF139:ER139"/>
    <mergeCell ref="DF52:DR52"/>
    <mergeCell ref="DF49:DR49"/>
    <mergeCell ref="EF49:ER49"/>
    <mergeCell ref="ES49:FE49"/>
    <mergeCell ref="FF49:FR49"/>
    <mergeCell ref="FF51:FR51"/>
    <mergeCell ref="ES51:FE51"/>
    <mergeCell ref="DF51:DR51"/>
    <mergeCell ref="DS51:EA51"/>
    <mergeCell ref="DF54:DR54"/>
    <mergeCell ref="DS54:EA54"/>
    <mergeCell ref="FF52:FR52"/>
    <mergeCell ref="DF53:DR53"/>
    <mergeCell ref="DS53:EA53"/>
    <mergeCell ref="DF55:DR55"/>
    <mergeCell ref="DS55:EA55"/>
    <mergeCell ref="ES53:FE53"/>
    <mergeCell ref="FF53:FR53"/>
    <mergeCell ref="ES54:FE54"/>
    <mergeCell ref="ES52:FE52"/>
    <mergeCell ref="ES56:FE56"/>
    <mergeCell ref="FF54:FR54"/>
    <mergeCell ref="ES55:FE55"/>
    <mergeCell ref="FF55:FR55"/>
    <mergeCell ref="FF56:FR56"/>
    <mergeCell ref="FF59:FR59"/>
    <mergeCell ref="DF58:DR58"/>
    <mergeCell ref="DS58:EA58"/>
    <mergeCell ref="DF57:DR57"/>
    <mergeCell ref="DS57:EA57"/>
    <mergeCell ref="FF58:FR58"/>
    <mergeCell ref="CS46:DE46"/>
    <mergeCell ref="CS47:DE47"/>
    <mergeCell ref="ES57:FE57"/>
    <mergeCell ref="FF57:FR57"/>
    <mergeCell ref="DF59:DR59"/>
    <mergeCell ref="DS59:EA59"/>
    <mergeCell ref="ES58:FE58"/>
    <mergeCell ref="CF46:CR46"/>
    <mergeCell ref="CF47:CR47"/>
    <mergeCell ref="ES59:FE59"/>
    <mergeCell ref="DF56:DR56"/>
    <mergeCell ref="DF60:DR60"/>
    <mergeCell ref="DS60:EA60"/>
    <mergeCell ref="ES61:FE61"/>
    <mergeCell ref="FF61:FR61"/>
    <mergeCell ref="ES60:FE60"/>
    <mergeCell ref="FF60:FR60"/>
    <mergeCell ref="DF61:DR61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4" man="1"/>
    <brk id="86" max="164" man="1"/>
    <brk id="112" max="16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P134"/>
  <sheetViews>
    <sheetView zoomScalePageLayoutView="0" workbookViewId="0" topLeftCell="A96">
      <selection activeCell="CJ135" sqref="CJ135"/>
    </sheetView>
  </sheetViews>
  <sheetFormatPr defaultColWidth="1.12109375" defaultRowHeight="12.75"/>
  <cols>
    <col min="1" max="51" width="1.12109375" style="74" customWidth="1"/>
    <col min="52" max="52" width="0.6171875" style="74" customWidth="1"/>
    <col min="53" max="54" width="1.12109375" style="74" hidden="1" customWidth="1"/>
    <col min="55" max="90" width="1.12109375" style="74" customWidth="1"/>
    <col min="91" max="16384" width="1.12109375" style="74" customWidth="1"/>
  </cols>
  <sheetData>
    <row r="1" spans="1:80" s="71" customFormat="1" ht="15.75">
      <c r="A1" s="442" t="s">
        <v>490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</row>
    <row r="2" spans="1:80" s="73" customFormat="1" ht="9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s="71" customFormat="1" ht="15.75">
      <c r="A3" s="71" t="s">
        <v>351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52" t="s">
        <v>491</v>
      </c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</row>
    <row r="4" spans="1:80" s="73" customFormat="1" ht="9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s="71" customFormat="1" ht="15.75">
      <c r="A5" s="115" t="s">
        <v>410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580" t="s">
        <v>529</v>
      </c>
      <c r="AI5" s="580"/>
      <c r="AJ5" s="580"/>
      <c r="AK5" s="580"/>
      <c r="AL5" s="580"/>
      <c r="AM5" s="580"/>
      <c r="AN5" s="580"/>
      <c r="AO5" s="580"/>
      <c r="AP5" s="580"/>
      <c r="AQ5" s="580"/>
      <c r="AR5" s="580"/>
      <c r="AS5" s="580"/>
      <c r="AT5" s="580"/>
      <c r="AU5" s="580"/>
      <c r="AV5" s="580"/>
      <c r="AW5" s="580"/>
      <c r="AX5" s="580"/>
      <c r="AY5" s="580"/>
      <c r="AZ5" s="580"/>
      <c r="BA5" s="580"/>
      <c r="BB5" s="580"/>
      <c r="BC5" s="580"/>
      <c r="BD5" s="580"/>
      <c r="BE5" s="580"/>
      <c r="BF5" s="580"/>
      <c r="BG5" s="580"/>
      <c r="BH5" s="580"/>
      <c r="BI5" s="580"/>
      <c r="BJ5" s="580"/>
      <c r="BK5" s="580"/>
      <c r="BL5" s="580"/>
      <c r="BM5" s="580"/>
      <c r="BN5" s="580"/>
      <c r="BO5" s="580"/>
      <c r="BP5" s="580"/>
      <c r="BQ5" s="580"/>
      <c r="BR5" s="580"/>
      <c r="BS5" s="580"/>
      <c r="BT5" s="580"/>
      <c r="BU5" s="580"/>
      <c r="BV5" s="580"/>
      <c r="BW5" s="580"/>
      <c r="BX5" s="580"/>
      <c r="BY5" s="580"/>
      <c r="BZ5" s="580"/>
      <c r="CA5" s="580"/>
      <c r="CB5" s="580"/>
    </row>
    <row r="6" spans="1:90" s="71" customFormat="1" ht="33" customHeight="1" hidden="1">
      <c r="A6" s="574" t="s">
        <v>530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74"/>
      <c r="BT6" s="574"/>
      <c r="BU6" s="574"/>
      <c r="BV6" s="574"/>
      <c r="BW6" s="574"/>
      <c r="BX6" s="574"/>
      <c r="BY6" s="574"/>
      <c r="BZ6" s="574"/>
      <c r="CA6" s="574"/>
      <c r="CB6" s="574"/>
      <c r="CC6" s="574"/>
      <c r="CD6" s="574"/>
      <c r="CE6" s="574"/>
      <c r="CF6" s="574"/>
      <c r="CG6" s="574"/>
      <c r="CH6" s="574"/>
      <c r="CI6" s="574"/>
      <c r="CJ6" s="574"/>
      <c r="CK6" s="574"/>
      <c r="CL6" s="574"/>
    </row>
    <row r="7" spans="1:90" s="73" customFormat="1" ht="4.5" customHeight="1" hidden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</row>
    <row r="8" spans="1:90" ht="12.75" hidden="1">
      <c r="A8" s="403" t="s">
        <v>357</v>
      </c>
      <c r="B8" s="404"/>
      <c r="C8" s="404"/>
      <c r="D8" s="405"/>
      <c r="E8" s="403" t="s">
        <v>390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5"/>
      <c r="AN8" s="403" t="s">
        <v>531</v>
      </c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5"/>
      <c r="BN8" s="403" t="s">
        <v>392</v>
      </c>
      <c r="BO8" s="404"/>
      <c r="BP8" s="404"/>
      <c r="BQ8" s="404"/>
      <c r="BR8" s="404"/>
      <c r="BS8" s="404"/>
      <c r="BT8" s="404"/>
      <c r="BU8" s="404"/>
      <c r="BV8" s="404"/>
      <c r="BW8" s="405"/>
      <c r="BX8" s="403" t="s">
        <v>493</v>
      </c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5"/>
    </row>
    <row r="9" spans="1:90" ht="12.75" hidden="1">
      <c r="A9" s="399" t="s">
        <v>365</v>
      </c>
      <c r="B9" s="400"/>
      <c r="C9" s="400"/>
      <c r="D9" s="401"/>
      <c r="E9" s="399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1"/>
      <c r="AN9" s="399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1"/>
      <c r="BN9" s="399" t="s">
        <v>532</v>
      </c>
      <c r="BO9" s="400"/>
      <c r="BP9" s="400"/>
      <c r="BQ9" s="400"/>
      <c r="BR9" s="400"/>
      <c r="BS9" s="400"/>
      <c r="BT9" s="400"/>
      <c r="BU9" s="400"/>
      <c r="BV9" s="400"/>
      <c r="BW9" s="401"/>
      <c r="BX9" s="399" t="s">
        <v>533</v>
      </c>
      <c r="BY9" s="400"/>
      <c r="BZ9" s="400"/>
      <c r="CA9" s="400"/>
      <c r="CB9" s="400"/>
      <c r="CC9" s="400"/>
      <c r="CD9" s="400"/>
      <c r="CE9" s="400"/>
      <c r="CF9" s="400"/>
      <c r="CG9" s="400"/>
      <c r="CH9" s="400"/>
      <c r="CI9" s="400"/>
      <c r="CJ9" s="400"/>
      <c r="CK9" s="400"/>
      <c r="CL9" s="401"/>
    </row>
    <row r="10" spans="1:90" ht="12.75" hidden="1">
      <c r="A10" s="399"/>
      <c r="B10" s="400"/>
      <c r="C10" s="400"/>
      <c r="D10" s="401"/>
      <c r="E10" s="399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1"/>
      <c r="AN10" s="399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1"/>
      <c r="BN10" s="399" t="s">
        <v>534</v>
      </c>
      <c r="BO10" s="400"/>
      <c r="BP10" s="400"/>
      <c r="BQ10" s="400"/>
      <c r="BR10" s="400"/>
      <c r="BS10" s="400"/>
      <c r="BT10" s="400"/>
      <c r="BU10" s="400"/>
      <c r="BV10" s="400"/>
      <c r="BW10" s="401"/>
      <c r="BX10" s="388" t="s">
        <v>416</v>
      </c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90"/>
    </row>
    <row r="11" spans="1:90" ht="12.75" hidden="1">
      <c r="A11" s="391">
        <v>1</v>
      </c>
      <c r="B11" s="392"/>
      <c r="C11" s="392"/>
      <c r="D11" s="433"/>
      <c r="E11" s="391">
        <v>2</v>
      </c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433"/>
      <c r="AN11" s="391">
        <v>3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433"/>
      <c r="BN11" s="391">
        <v>4</v>
      </c>
      <c r="BO11" s="392"/>
      <c r="BP11" s="392"/>
      <c r="BQ11" s="392"/>
      <c r="BR11" s="392"/>
      <c r="BS11" s="392"/>
      <c r="BT11" s="392"/>
      <c r="BU11" s="392"/>
      <c r="BV11" s="392"/>
      <c r="BW11" s="433"/>
      <c r="BX11" s="391">
        <v>5</v>
      </c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433"/>
    </row>
    <row r="12" spans="1:90" ht="15.75" customHeight="1" hidden="1">
      <c r="A12" s="376">
        <v>1</v>
      </c>
      <c r="B12" s="377"/>
      <c r="C12" s="377"/>
      <c r="D12" s="378"/>
      <c r="E12" s="541" t="s">
        <v>535</v>
      </c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3"/>
      <c r="AN12" s="430" t="s">
        <v>536</v>
      </c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2"/>
      <c r="BN12" s="382">
        <v>1</v>
      </c>
      <c r="BO12" s="383"/>
      <c r="BP12" s="383"/>
      <c r="BQ12" s="383"/>
      <c r="BR12" s="383"/>
      <c r="BS12" s="383"/>
      <c r="BT12" s="383"/>
      <c r="BU12" s="383"/>
      <c r="BV12" s="383"/>
      <c r="BW12" s="384"/>
      <c r="BX12" s="424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5"/>
      <c r="CJ12" s="425"/>
      <c r="CK12" s="425"/>
      <c r="CL12" s="426"/>
    </row>
    <row r="13" spans="1:90" ht="12.75" hidden="1">
      <c r="A13" s="430"/>
      <c r="B13" s="431"/>
      <c r="C13" s="431"/>
      <c r="D13" s="432"/>
      <c r="E13" s="382" t="s">
        <v>388</v>
      </c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4"/>
      <c r="AN13" s="396" t="s">
        <v>35</v>
      </c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8"/>
      <c r="BN13" s="396" t="s">
        <v>35</v>
      </c>
      <c r="BO13" s="397"/>
      <c r="BP13" s="397"/>
      <c r="BQ13" s="397"/>
      <c r="BR13" s="397"/>
      <c r="BS13" s="397"/>
      <c r="BT13" s="397"/>
      <c r="BU13" s="397"/>
      <c r="BV13" s="397"/>
      <c r="BW13" s="398"/>
      <c r="BX13" s="418">
        <f>SUM(BX12:BX12)</f>
        <v>0</v>
      </c>
      <c r="BY13" s="419"/>
      <c r="BZ13" s="419"/>
      <c r="CA13" s="419"/>
      <c r="CB13" s="419"/>
      <c r="CC13" s="419"/>
      <c r="CD13" s="419"/>
      <c r="CE13" s="419"/>
      <c r="CF13" s="419"/>
      <c r="CG13" s="419"/>
      <c r="CH13" s="419"/>
      <c r="CI13" s="419"/>
      <c r="CJ13" s="419"/>
      <c r="CK13" s="419"/>
      <c r="CL13" s="420"/>
    </row>
    <row r="14" spans="1:90" ht="8.25" customHeight="1" hidden="1">
      <c r="A14" s="97"/>
      <c r="B14" s="97"/>
      <c r="C14" s="97"/>
      <c r="D14" s="97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06"/>
      <c r="AI14" s="106"/>
      <c r="AJ14" s="106"/>
      <c r="AK14" s="106"/>
      <c r="AL14" s="106"/>
      <c r="AM14" s="106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24"/>
      <c r="BY14" s="124"/>
      <c r="BZ14" s="124"/>
      <c r="CA14" s="124"/>
      <c r="CB14" s="124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</row>
    <row r="15" spans="1:80" s="71" customFormat="1" ht="25.5" customHeight="1" hidden="1">
      <c r="A15" s="71" t="s">
        <v>410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580" t="s">
        <v>537</v>
      </c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</row>
    <row r="16" spans="1:90" s="71" customFormat="1" ht="33" customHeight="1" hidden="1">
      <c r="A16" s="574" t="s">
        <v>538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  <c r="BB16" s="574"/>
      <c r="BC16" s="574"/>
      <c r="BD16" s="574"/>
      <c r="BE16" s="574"/>
      <c r="BF16" s="574"/>
      <c r="BG16" s="574"/>
      <c r="BH16" s="574"/>
      <c r="BI16" s="574"/>
      <c r="BJ16" s="574"/>
      <c r="BK16" s="574"/>
      <c r="BL16" s="574"/>
      <c r="BM16" s="574"/>
      <c r="BN16" s="574"/>
      <c r="BO16" s="574"/>
      <c r="BP16" s="574"/>
      <c r="BQ16" s="574"/>
      <c r="BR16" s="574"/>
      <c r="BS16" s="574"/>
      <c r="BT16" s="574"/>
      <c r="BU16" s="574"/>
      <c r="BV16" s="574"/>
      <c r="BW16" s="574"/>
      <c r="BX16" s="574"/>
      <c r="BY16" s="574"/>
      <c r="BZ16" s="574"/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</row>
    <row r="17" spans="1:90" s="73" customFormat="1" ht="4.5" customHeight="1" hidden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</row>
    <row r="18" spans="1:90" ht="12.75" hidden="1">
      <c r="A18" s="403" t="s">
        <v>357</v>
      </c>
      <c r="B18" s="404"/>
      <c r="C18" s="404"/>
      <c r="D18" s="405"/>
      <c r="E18" s="403" t="s">
        <v>390</v>
      </c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5"/>
      <c r="AN18" s="403" t="s">
        <v>531</v>
      </c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5"/>
      <c r="BN18" s="403" t="s">
        <v>392</v>
      </c>
      <c r="BO18" s="404"/>
      <c r="BP18" s="404"/>
      <c r="BQ18" s="404"/>
      <c r="BR18" s="404"/>
      <c r="BS18" s="404"/>
      <c r="BT18" s="404"/>
      <c r="BU18" s="404"/>
      <c r="BV18" s="404"/>
      <c r="BW18" s="405"/>
      <c r="BX18" s="403" t="s">
        <v>493</v>
      </c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5"/>
    </row>
    <row r="19" spans="1:90" ht="12.75" hidden="1">
      <c r="A19" s="399" t="s">
        <v>365</v>
      </c>
      <c r="B19" s="400"/>
      <c r="C19" s="400"/>
      <c r="D19" s="401"/>
      <c r="E19" s="399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1"/>
      <c r="AN19" s="399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1"/>
      <c r="BN19" s="399" t="s">
        <v>532</v>
      </c>
      <c r="BO19" s="400"/>
      <c r="BP19" s="400"/>
      <c r="BQ19" s="400"/>
      <c r="BR19" s="400"/>
      <c r="BS19" s="400"/>
      <c r="BT19" s="400"/>
      <c r="BU19" s="400"/>
      <c r="BV19" s="400"/>
      <c r="BW19" s="401"/>
      <c r="BX19" s="399" t="s">
        <v>533</v>
      </c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1"/>
    </row>
    <row r="20" spans="1:90" ht="12.75" hidden="1">
      <c r="A20" s="399"/>
      <c r="B20" s="400"/>
      <c r="C20" s="400"/>
      <c r="D20" s="401"/>
      <c r="E20" s="399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1"/>
      <c r="AN20" s="399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1"/>
      <c r="BN20" s="399" t="s">
        <v>534</v>
      </c>
      <c r="BO20" s="400"/>
      <c r="BP20" s="400"/>
      <c r="BQ20" s="400"/>
      <c r="BR20" s="400"/>
      <c r="BS20" s="400"/>
      <c r="BT20" s="400"/>
      <c r="BU20" s="400"/>
      <c r="BV20" s="400"/>
      <c r="BW20" s="401"/>
      <c r="BX20" s="388" t="s">
        <v>416</v>
      </c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90"/>
    </row>
    <row r="21" spans="1:90" ht="12.75" hidden="1">
      <c r="A21" s="391">
        <v>1</v>
      </c>
      <c r="B21" s="392"/>
      <c r="C21" s="392"/>
      <c r="D21" s="433"/>
      <c r="E21" s="391">
        <v>2</v>
      </c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433"/>
      <c r="AN21" s="391">
        <v>3</v>
      </c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433"/>
      <c r="BN21" s="391">
        <v>4</v>
      </c>
      <c r="BO21" s="392"/>
      <c r="BP21" s="392"/>
      <c r="BQ21" s="392"/>
      <c r="BR21" s="392"/>
      <c r="BS21" s="392"/>
      <c r="BT21" s="392"/>
      <c r="BU21" s="392"/>
      <c r="BV21" s="392"/>
      <c r="BW21" s="433"/>
      <c r="BX21" s="391">
        <v>5</v>
      </c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433"/>
    </row>
    <row r="22" spans="1:90" ht="26.25" customHeight="1" hidden="1">
      <c r="A22" s="376">
        <v>1</v>
      </c>
      <c r="B22" s="377"/>
      <c r="C22" s="377"/>
      <c r="D22" s="378"/>
      <c r="E22" s="541" t="s">
        <v>539</v>
      </c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3"/>
      <c r="AN22" s="393" t="s">
        <v>540</v>
      </c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5"/>
      <c r="BN22" s="382">
        <v>1</v>
      </c>
      <c r="BO22" s="383"/>
      <c r="BP22" s="383"/>
      <c r="BQ22" s="383"/>
      <c r="BR22" s="383"/>
      <c r="BS22" s="383"/>
      <c r="BT22" s="383"/>
      <c r="BU22" s="383"/>
      <c r="BV22" s="383"/>
      <c r="BW22" s="384"/>
      <c r="BX22" s="424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6"/>
    </row>
    <row r="23" spans="1:90" ht="26.25" customHeight="1" hidden="1">
      <c r="A23" s="376">
        <v>2</v>
      </c>
      <c r="B23" s="377"/>
      <c r="C23" s="377"/>
      <c r="D23" s="378"/>
      <c r="E23" s="541" t="s">
        <v>541</v>
      </c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3"/>
      <c r="AN23" s="393" t="s">
        <v>542</v>
      </c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5"/>
      <c r="BN23" s="382">
        <v>1</v>
      </c>
      <c r="BO23" s="383"/>
      <c r="BP23" s="383"/>
      <c r="BQ23" s="383"/>
      <c r="BR23" s="383"/>
      <c r="BS23" s="383"/>
      <c r="BT23" s="383"/>
      <c r="BU23" s="383"/>
      <c r="BV23" s="383"/>
      <c r="BW23" s="384"/>
      <c r="BX23" s="424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6"/>
    </row>
    <row r="24" spans="1:90" ht="38.25" customHeight="1" hidden="1">
      <c r="A24" s="376">
        <v>3</v>
      </c>
      <c r="B24" s="377"/>
      <c r="C24" s="377"/>
      <c r="D24" s="378"/>
      <c r="E24" s="541" t="s">
        <v>543</v>
      </c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3"/>
      <c r="AN24" s="393" t="s">
        <v>542</v>
      </c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5"/>
      <c r="BN24" s="382">
        <v>1</v>
      </c>
      <c r="BO24" s="383"/>
      <c r="BP24" s="383"/>
      <c r="BQ24" s="383"/>
      <c r="BR24" s="383"/>
      <c r="BS24" s="383"/>
      <c r="BT24" s="383"/>
      <c r="BU24" s="383"/>
      <c r="BV24" s="383"/>
      <c r="BW24" s="384"/>
      <c r="BX24" s="424"/>
      <c r="BY24" s="425"/>
      <c r="BZ24" s="425"/>
      <c r="CA24" s="425"/>
      <c r="CB24" s="425"/>
      <c r="CC24" s="425"/>
      <c r="CD24" s="425"/>
      <c r="CE24" s="425"/>
      <c r="CF24" s="425"/>
      <c r="CG24" s="425"/>
      <c r="CH24" s="425"/>
      <c r="CI24" s="425"/>
      <c r="CJ24" s="425"/>
      <c r="CK24" s="425"/>
      <c r="CL24" s="426"/>
    </row>
    <row r="25" spans="1:90" ht="12.75" hidden="1">
      <c r="A25" s="430"/>
      <c r="B25" s="431"/>
      <c r="C25" s="431"/>
      <c r="D25" s="432"/>
      <c r="E25" s="382" t="s">
        <v>388</v>
      </c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4"/>
      <c r="AN25" s="396" t="s">
        <v>35</v>
      </c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8"/>
      <c r="BN25" s="396" t="s">
        <v>35</v>
      </c>
      <c r="BO25" s="397"/>
      <c r="BP25" s="397"/>
      <c r="BQ25" s="397"/>
      <c r="BR25" s="397"/>
      <c r="BS25" s="397"/>
      <c r="BT25" s="397"/>
      <c r="BU25" s="397"/>
      <c r="BV25" s="397"/>
      <c r="BW25" s="398"/>
      <c r="BX25" s="418">
        <f>SUM(BX22:BX24)</f>
        <v>0</v>
      </c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19"/>
      <c r="CK25" s="419"/>
      <c r="CL25" s="420"/>
    </row>
    <row r="26" spans="1:90" ht="12.75" hidden="1">
      <c r="A26" s="97"/>
      <c r="B26" s="97"/>
      <c r="C26" s="97"/>
      <c r="D26" s="97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24"/>
      <c r="BY26" s="124"/>
      <c r="BZ26" s="124"/>
      <c r="CA26" s="124"/>
      <c r="CB26" s="124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</row>
    <row r="27" spans="1:80" s="71" customFormat="1" ht="25.5" customHeight="1" hidden="1">
      <c r="A27" s="71" t="s">
        <v>410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580" t="s">
        <v>544</v>
      </c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0"/>
      <c r="BB27" s="580"/>
      <c r="BC27" s="580"/>
      <c r="BD27" s="580"/>
      <c r="BE27" s="580"/>
      <c r="BF27" s="580"/>
      <c r="BG27" s="580"/>
      <c r="BH27" s="580"/>
      <c r="BI27" s="580"/>
      <c r="BJ27" s="580"/>
      <c r="BK27" s="580"/>
      <c r="BL27" s="580"/>
      <c r="BM27" s="580"/>
      <c r="BN27" s="580"/>
      <c r="BO27" s="580"/>
      <c r="BP27" s="580"/>
      <c r="BQ27" s="580"/>
      <c r="BR27" s="580"/>
      <c r="BS27" s="580"/>
      <c r="BT27" s="580"/>
      <c r="BU27" s="580"/>
      <c r="BV27" s="580"/>
      <c r="BW27" s="580"/>
      <c r="BX27" s="580"/>
      <c r="BY27" s="580"/>
      <c r="BZ27" s="580"/>
      <c r="CA27" s="580"/>
      <c r="CB27" s="580"/>
    </row>
    <row r="28" spans="1:90" s="71" customFormat="1" ht="33" customHeight="1" hidden="1">
      <c r="A28" s="574" t="s">
        <v>538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574"/>
      <c r="BD28" s="574"/>
      <c r="BE28" s="574"/>
      <c r="BF28" s="574"/>
      <c r="BG28" s="574"/>
      <c r="BH28" s="574"/>
      <c r="BI28" s="574"/>
      <c r="BJ28" s="574"/>
      <c r="BK28" s="574"/>
      <c r="BL28" s="574"/>
      <c r="BM28" s="574"/>
      <c r="BN28" s="574"/>
      <c r="BO28" s="574"/>
      <c r="BP28" s="574"/>
      <c r="BQ28" s="574"/>
      <c r="BR28" s="574"/>
      <c r="BS28" s="574"/>
      <c r="BT28" s="574"/>
      <c r="BU28" s="574"/>
      <c r="BV28" s="574"/>
      <c r="BW28" s="574"/>
      <c r="BX28" s="574"/>
      <c r="BY28" s="574"/>
      <c r="BZ28" s="574"/>
      <c r="CA28" s="574"/>
      <c r="CB28" s="574"/>
      <c r="CC28" s="574"/>
      <c r="CD28" s="574"/>
      <c r="CE28" s="574"/>
      <c r="CF28" s="574"/>
      <c r="CG28" s="574"/>
      <c r="CH28" s="574"/>
      <c r="CI28" s="574"/>
      <c r="CJ28" s="574"/>
      <c r="CK28" s="574"/>
      <c r="CL28" s="574"/>
    </row>
    <row r="29" spans="1:90" s="73" customFormat="1" ht="4.5" customHeight="1" hidden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</row>
    <row r="30" spans="1:90" ht="12.75" hidden="1">
      <c r="A30" s="403" t="s">
        <v>357</v>
      </c>
      <c r="B30" s="404"/>
      <c r="C30" s="404"/>
      <c r="D30" s="405"/>
      <c r="E30" s="403" t="s">
        <v>390</v>
      </c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5"/>
      <c r="AN30" s="403" t="s">
        <v>531</v>
      </c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5"/>
      <c r="BN30" s="403" t="s">
        <v>392</v>
      </c>
      <c r="BO30" s="404"/>
      <c r="BP30" s="404"/>
      <c r="BQ30" s="404"/>
      <c r="BR30" s="404"/>
      <c r="BS30" s="404"/>
      <c r="BT30" s="404"/>
      <c r="BU30" s="404"/>
      <c r="BV30" s="404"/>
      <c r="BW30" s="405"/>
      <c r="BX30" s="403" t="s">
        <v>493</v>
      </c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5"/>
    </row>
    <row r="31" spans="1:90" ht="12.75" hidden="1">
      <c r="A31" s="399" t="s">
        <v>365</v>
      </c>
      <c r="B31" s="400"/>
      <c r="C31" s="400"/>
      <c r="D31" s="401"/>
      <c r="E31" s="399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1"/>
      <c r="AN31" s="399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1"/>
      <c r="BN31" s="399" t="s">
        <v>532</v>
      </c>
      <c r="BO31" s="400"/>
      <c r="BP31" s="400"/>
      <c r="BQ31" s="400"/>
      <c r="BR31" s="400"/>
      <c r="BS31" s="400"/>
      <c r="BT31" s="400"/>
      <c r="BU31" s="400"/>
      <c r="BV31" s="400"/>
      <c r="BW31" s="401"/>
      <c r="BX31" s="399" t="s">
        <v>533</v>
      </c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1"/>
    </row>
    <row r="32" spans="1:90" ht="12.75" hidden="1">
      <c r="A32" s="399"/>
      <c r="B32" s="400"/>
      <c r="C32" s="400"/>
      <c r="D32" s="401"/>
      <c r="E32" s="399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1"/>
      <c r="AN32" s="399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1"/>
      <c r="BN32" s="399" t="s">
        <v>534</v>
      </c>
      <c r="BO32" s="400"/>
      <c r="BP32" s="400"/>
      <c r="BQ32" s="400"/>
      <c r="BR32" s="400"/>
      <c r="BS32" s="400"/>
      <c r="BT32" s="400"/>
      <c r="BU32" s="400"/>
      <c r="BV32" s="400"/>
      <c r="BW32" s="401"/>
      <c r="BX32" s="388" t="s">
        <v>416</v>
      </c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90"/>
    </row>
    <row r="33" spans="1:90" ht="12.75" hidden="1">
      <c r="A33" s="391">
        <v>1</v>
      </c>
      <c r="B33" s="392"/>
      <c r="C33" s="392"/>
      <c r="D33" s="433"/>
      <c r="E33" s="391">
        <v>2</v>
      </c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433"/>
      <c r="AN33" s="391">
        <v>3</v>
      </c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433"/>
      <c r="BN33" s="391">
        <v>4</v>
      </c>
      <c r="BO33" s="392"/>
      <c r="BP33" s="392"/>
      <c r="BQ33" s="392"/>
      <c r="BR33" s="392"/>
      <c r="BS33" s="392"/>
      <c r="BT33" s="392"/>
      <c r="BU33" s="392"/>
      <c r="BV33" s="392"/>
      <c r="BW33" s="433"/>
      <c r="BX33" s="391">
        <v>5</v>
      </c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392"/>
      <c r="CL33" s="433"/>
    </row>
    <row r="34" spans="1:90" ht="26.25" customHeight="1" hidden="1">
      <c r="A34" s="376">
        <v>1</v>
      </c>
      <c r="B34" s="377"/>
      <c r="C34" s="377"/>
      <c r="D34" s="378"/>
      <c r="E34" s="541" t="s">
        <v>545</v>
      </c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3"/>
      <c r="AN34" s="393" t="s">
        <v>546</v>
      </c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5"/>
      <c r="BN34" s="382">
        <v>1</v>
      </c>
      <c r="BO34" s="383"/>
      <c r="BP34" s="383"/>
      <c r="BQ34" s="383"/>
      <c r="BR34" s="383"/>
      <c r="BS34" s="383"/>
      <c r="BT34" s="383"/>
      <c r="BU34" s="383"/>
      <c r="BV34" s="383"/>
      <c r="BW34" s="384"/>
      <c r="BX34" s="424"/>
      <c r="BY34" s="425"/>
      <c r="BZ34" s="425"/>
      <c r="CA34" s="425"/>
      <c r="CB34" s="425"/>
      <c r="CC34" s="425"/>
      <c r="CD34" s="425"/>
      <c r="CE34" s="425"/>
      <c r="CF34" s="425"/>
      <c r="CG34" s="425"/>
      <c r="CH34" s="425"/>
      <c r="CI34" s="425"/>
      <c r="CJ34" s="425"/>
      <c r="CK34" s="425"/>
      <c r="CL34" s="426"/>
    </row>
    <row r="35" spans="1:90" ht="12.75" hidden="1">
      <c r="A35" s="430"/>
      <c r="B35" s="431"/>
      <c r="C35" s="431"/>
      <c r="D35" s="432"/>
      <c r="E35" s="382" t="s">
        <v>388</v>
      </c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4"/>
      <c r="AN35" s="396" t="s">
        <v>35</v>
      </c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8"/>
      <c r="BN35" s="396" t="s">
        <v>35</v>
      </c>
      <c r="BO35" s="397"/>
      <c r="BP35" s="397"/>
      <c r="BQ35" s="397"/>
      <c r="BR35" s="397"/>
      <c r="BS35" s="397"/>
      <c r="BT35" s="397"/>
      <c r="BU35" s="397"/>
      <c r="BV35" s="397"/>
      <c r="BW35" s="398"/>
      <c r="BX35" s="418">
        <f>SUM(BX34:BX34)</f>
        <v>0</v>
      </c>
      <c r="BY35" s="419"/>
      <c r="BZ35" s="419"/>
      <c r="CA35" s="419"/>
      <c r="CB35" s="419"/>
      <c r="CC35" s="419"/>
      <c r="CD35" s="419"/>
      <c r="CE35" s="419"/>
      <c r="CF35" s="419"/>
      <c r="CG35" s="419"/>
      <c r="CH35" s="419"/>
      <c r="CI35" s="419"/>
      <c r="CJ35" s="419"/>
      <c r="CK35" s="419"/>
      <c r="CL35" s="420"/>
    </row>
    <row r="36" spans="1:80" s="71" customFormat="1" ht="15.75" hidden="1">
      <c r="A36" s="71" t="s">
        <v>351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452" t="s">
        <v>491</v>
      </c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</row>
    <row r="37" spans="1:80" s="71" customFormat="1" ht="25.5" customHeight="1" hidden="1">
      <c r="A37" s="71" t="s">
        <v>410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580" t="s">
        <v>547</v>
      </c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</row>
    <row r="38" s="69" customFormat="1" ht="9" customHeight="1" hidden="1"/>
    <row r="39" spans="1:90" s="71" customFormat="1" ht="15.75" hidden="1">
      <c r="A39" s="442" t="s">
        <v>548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42"/>
      <c r="BT39" s="442"/>
      <c r="BU39" s="442"/>
      <c r="BV39" s="442"/>
      <c r="BW39" s="442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</row>
    <row r="40" spans="1:90" s="71" customFormat="1" ht="15.75" hidden="1">
      <c r="A40" s="442" t="s">
        <v>549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</row>
    <row r="41" spans="1:90" s="73" customFormat="1" ht="4.5" customHeight="1" hidden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</row>
    <row r="42" spans="1:90" ht="12.75" hidden="1">
      <c r="A42" s="403" t="s">
        <v>357</v>
      </c>
      <c r="B42" s="404"/>
      <c r="C42" s="404"/>
      <c r="D42" s="405"/>
      <c r="E42" s="403" t="s">
        <v>390</v>
      </c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5"/>
      <c r="BN42" s="403" t="s">
        <v>392</v>
      </c>
      <c r="BO42" s="404"/>
      <c r="BP42" s="404"/>
      <c r="BQ42" s="404"/>
      <c r="BR42" s="404"/>
      <c r="BS42" s="404"/>
      <c r="BT42" s="404"/>
      <c r="BU42" s="404"/>
      <c r="BV42" s="404"/>
      <c r="BW42" s="405"/>
      <c r="BX42" s="403" t="s">
        <v>493</v>
      </c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5"/>
    </row>
    <row r="43" spans="1:90" ht="12.75" hidden="1">
      <c r="A43" s="399" t="s">
        <v>365</v>
      </c>
      <c r="B43" s="400"/>
      <c r="C43" s="400"/>
      <c r="D43" s="401"/>
      <c r="E43" s="399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1"/>
      <c r="BN43" s="399" t="s">
        <v>550</v>
      </c>
      <c r="BO43" s="400"/>
      <c r="BP43" s="400"/>
      <c r="BQ43" s="400"/>
      <c r="BR43" s="400"/>
      <c r="BS43" s="400"/>
      <c r="BT43" s="400"/>
      <c r="BU43" s="400"/>
      <c r="BV43" s="400"/>
      <c r="BW43" s="401"/>
      <c r="BX43" s="399" t="s">
        <v>551</v>
      </c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1"/>
    </row>
    <row r="44" spans="1:90" ht="12.75" hidden="1">
      <c r="A44" s="399"/>
      <c r="B44" s="400"/>
      <c r="C44" s="400"/>
      <c r="D44" s="401"/>
      <c r="E44" s="388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89"/>
      <c r="BK44" s="389"/>
      <c r="BL44" s="389"/>
      <c r="BM44" s="390"/>
      <c r="BN44" s="399"/>
      <c r="BO44" s="400"/>
      <c r="BP44" s="400"/>
      <c r="BQ44" s="400"/>
      <c r="BR44" s="400"/>
      <c r="BS44" s="400"/>
      <c r="BT44" s="400"/>
      <c r="BU44" s="400"/>
      <c r="BV44" s="400"/>
      <c r="BW44" s="401"/>
      <c r="BX44" s="399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1"/>
    </row>
    <row r="45" spans="1:90" ht="12.75" hidden="1">
      <c r="A45" s="391">
        <v>1</v>
      </c>
      <c r="B45" s="392"/>
      <c r="C45" s="392"/>
      <c r="D45" s="433"/>
      <c r="E45" s="391">
        <v>2</v>
      </c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433"/>
      <c r="BN45" s="391">
        <v>3</v>
      </c>
      <c r="BO45" s="392"/>
      <c r="BP45" s="392"/>
      <c r="BQ45" s="392"/>
      <c r="BR45" s="392"/>
      <c r="BS45" s="392"/>
      <c r="BT45" s="392"/>
      <c r="BU45" s="392"/>
      <c r="BV45" s="392"/>
      <c r="BW45" s="433"/>
      <c r="BX45" s="391">
        <v>4</v>
      </c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433"/>
    </row>
    <row r="46" spans="1:90" ht="12.75" customHeight="1" hidden="1">
      <c r="A46" s="376"/>
      <c r="B46" s="377"/>
      <c r="C46" s="377"/>
      <c r="D46" s="378"/>
      <c r="E46" s="586" t="s">
        <v>552</v>
      </c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7"/>
      <c r="BL46" s="587"/>
      <c r="BM46" s="588"/>
      <c r="BN46" s="382">
        <v>1</v>
      </c>
      <c r="BO46" s="383"/>
      <c r="BP46" s="383"/>
      <c r="BQ46" s="383"/>
      <c r="BR46" s="383"/>
      <c r="BS46" s="383"/>
      <c r="BT46" s="383"/>
      <c r="BU46" s="383"/>
      <c r="BV46" s="383"/>
      <c r="BW46" s="384"/>
      <c r="BX46" s="424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6"/>
    </row>
    <row r="47" spans="1:90" ht="12.75" hidden="1">
      <c r="A47" s="376"/>
      <c r="B47" s="377"/>
      <c r="C47" s="377"/>
      <c r="D47" s="378"/>
      <c r="E47" s="382" t="s">
        <v>388</v>
      </c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4"/>
      <c r="BN47" s="396" t="s">
        <v>35</v>
      </c>
      <c r="BO47" s="397"/>
      <c r="BP47" s="397"/>
      <c r="BQ47" s="397"/>
      <c r="BR47" s="397"/>
      <c r="BS47" s="397"/>
      <c r="BT47" s="397"/>
      <c r="BU47" s="397"/>
      <c r="BV47" s="397"/>
      <c r="BW47" s="398"/>
      <c r="BX47" s="583">
        <f>SUM(BX46:BX46)</f>
        <v>0</v>
      </c>
      <c r="BY47" s="584"/>
      <c r="BZ47" s="584"/>
      <c r="CA47" s="584"/>
      <c r="CB47" s="584"/>
      <c r="CC47" s="584"/>
      <c r="CD47" s="584"/>
      <c r="CE47" s="584"/>
      <c r="CF47" s="584"/>
      <c r="CG47" s="584"/>
      <c r="CH47" s="584"/>
      <c r="CI47" s="584"/>
      <c r="CJ47" s="584"/>
      <c r="CK47" s="584"/>
      <c r="CL47" s="585"/>
    </row>
    <row r="48" s="69" customFormat="1" ht="8.25" customHeight="1" hidden="1"/>
    <row r="49" spans="1:80" s="71" customFormat="1" ht="25.5" customHeight="1" hidden="1">
      <c r="A49" s="71" t="s">
        <v>351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452" t="s">
        <v>491</v>
      </c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</row>
    <row r="50" spans="1:80" s="73" customFormat="1" ht="4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</row>
    <row r="51" spans="1:80" s="71" customFormat="1" ht="15.75" hidden="1">
      <c r="A51" s="71" t="s">
        <v>410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580" t="s">
        <v>553</v>
      </c>
      <c r="AI51" s="580"/>
      <c r="AJ51" s="580"/>
      <c r="AK51" s="580"/>
      <c r="AL51" s="580"/>
      <c r="AM51" s="580"/>
      <c r="AN51" s="580"/>
      <c r="AO51" s="580"/>
      <c r="AP51" s="580"/>
      <c r="AQ51" s="580"/>
      <c r="AR51" s="580"/>
      <c r="AS51" s="580"/>
      <c r="AT51" s="580"/>
      <c r="AU51" s="580"/>
      <c r="AV51" s="580"/>
      <c r="AW51" s="580"/>
      <c r="AX51" s="580"/>
      <c r="AY51" s="580"/>
      <c r="AZ51" s="580"/>
      <c r="BA51" s="580"/>
      <c r="BB51" s="580"/>
      <c r="BC51" s="580"/>
      <c r="BD51" s="580"/>
      <c r="BE51" s="580"/>
      <c r="BF51" s="580"/>
      <c r="BG51" s="580"/>
      <c r="BH51" s="580"/>
      <c r="BI51" s="580"/>
      <c r="BJ51" s="580"/>
      <c r="BK51" s="580"/>
      <c r="BL51" s="580"/>
      <c r="BM51" s="580"/>
      <c r="BN51" s="580"/>
      <c r="BO51" s="580"/>
      <c r="BP51" s="580"/>
      <c r="BQ51" s="580"/>
      <c r="BR51" s="580"/>
      <c r="BS51" s="580"/>
      <c r="BT51" s="580"/>
      <c r="BU51" s="580"/>
      <c r="BV51" s="580"/>
      <c r="BW51" s="580"/>
      <c r="BX51" s="580"/>
      <c r="BY51" s="580"/>
      <c r="BZ51" s="580"/>
      <c r="CA51" s="580"/>
      <c r="CB51" s="580"/>
    </row>
    <row r="52" s="69" customFormat="1" ht="3.75" customHeight="1"/>
    <row r="53" spans="1:120" s="71" customFormat="1" ht="15.75">
      <c r="A53" s="442" t="s">
        <v>554</v>
      </c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2"/>
      <c r="BH53" s="442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2"/>
      <c r="BT53" s="442"/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  <c r="CG53" s="442"/>
      <c r="CH53" s="442"/>
      <c r="CI53" s="442"/>
      <c r="CJ53" s="442"/>
      <c r="CK53" s="442"/>
      <c r="CL53" s="442"/>
      <c r="CQ53" s="581"/>
      <c r="CR53" s="581"/>
      <c r="CS53" s="581"/>
      <c r="CT53" s="581"/>
      <c r="CU53" s="581"/>
      <c r="CV53" s="581"/>
      <c r="CW53" s="581"/>
      <c r="CX53" s="581"/>
      <c r="CY53" s="581"/>
      <c r="CZ53" s="581"/>
      <c r="DA53" s="581"/>
      <c r="DB53" s="581"/>
      <c r="DC53" s="581"/>
      <c r="DD53" s="581"/>
      <c r="DE53" s="581"/>
      <c r="DF53" s="581"/>
      <c r="DG53" s="581"/>
      <c r="DH53" s="581"/>
      <c r="DI53" s="581"/>
      <c r="DJ53" s="581"/>
      <c r="DK53" s="581"/>
      <c r="DL53" s="581"/>
      <c r="DM53" s="581"/>
      <c r="DN53" s="581"/>
      <c r="DO53" s="581"/>
      <c r="DP53" s="581"/>
    </row>
    <row r="54" spans="1:90" s="71" customFormat="1" ht="15.75">
      <c r="A54" s="442" t="s">
        <v>555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  <c r="CG54" s="442"/>
      <c r="CH54" s="442"/>
      <c r="CI54" s="442"/>
      <c r="CJ54" s="442"/>
      <c r="CK54" s="442"/>
      <c r="CL54" s="442"/>
    </row>
    <row r="55" spans="1:90" s="73" customFormat="1" ht="20.25" customHeight="1">
      <c r="A55" s="582" t="s">
        <v>604</v>
      </c>
      <c r="B55" s="582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2"/>
      <c r="AS55" s="582"/>
      <c r="AT55" s="582"/>
      <c r="AU55" s="582"/>
      <c r="AV55" s="582"/>
      <c r="AW55" s="582"/>
      <c r="AX55" s="582"/>
      <c r="AY55" s="582"/>
      <c r="AZ55" s="582"/>
      <c r="BA55" s="582"/>
      <c r="BB55" s="582"/>
      <c r="BC55" s="582"/>
      <c r="BD55" s="582"/>
      <c r="BE55" s="582"/>
      <c r="BF55" s="582"/>
      <c r="BG55" s="582"/>
      <c r="BH55" s="582"/>
      <c r="BI55" s="582"/>
      <c r="BJ55" s="582"/>
      <c r="BK55" s="582"/>
      <c r="BL55" s="582"/>
      <c r="BM55" s="582"/>
      <c r="BN55" s="582"/>
      <c r="BO55" s="582"/>
      <c r="BP55" s="582"/>
      <c r="BQ55" s="582"/>
      <c r="BR55" s="582"/>
      <c r="BS55" s="582"/>
      <c r="BT55" s="582"/>
      <c r="BU55" s="582"/>
      <c r="BV55" s="582"/>
      <c r="BW55" s="582"/>
      <c r="BX55" s="582"/>
      <c r="BY55" s="582"/>
      <c r="BZ55" s="582"/>
      <c r="CA55" s="582"/>
      <c r="CB55" s="582"/>
      <c r="CC55" s="582"/>
      <c r="CD55" s="582"/>
      <c r="CE55" s="582"/>
      <c r="CF55" s="582"/>
      <c r="CG55" s="582"/>
      <c r="CH55" s="582"/>
      <c r="CI55" s="582"/>
      <c r="CJ55" s="582"/>
      <c r="CK55" s="582"/>
      <c r="CL55" s="582"/>
    </row>
    <row r="56" spans="1:90" ht="12.75">
      <c r="A56" s="403" t="s">
        <v>357</v>
      </c>
      <c r="B56" s="404"/>
      <c r="C56" s="404"/>
      <c r="D56" s="405"/>
      <c r="E56" s="403" t="s">
        <v>390</v>
      </c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5"/>
      <c r="AS56" s="403" t="s">
        <v>407</v>
      </c>
      <c r="AT56" s="404"/>
      <c r="AU56" s="404"/>
      <c r="AV56" s="404"/>
      <c r="AW56" s="404"/>
      <c r="AX56" s="404"/>
      <c r="AY56" s="404"/>
      <c r="AZ56" s="404"/>
      <c r="BA56" s="82"/>
      <c r="BB56" s="82"/>
      <c r="BC56" s="403" t="s">
        <v>392</v>
      </c>
      <c r="BD56" s="404"/>
      <c r="BE56" s="404"/>
      <c r="BF56" s="404"/>
      <c r="BG56" s="404"/>
      <c r="BH56" s="404"/>
      <c r="BI56" s="404"/>
      <c r="BJ56" s="404"/>
      <c r="BK56" s="404"/>
      <c r="BL56" s="405"/>
      <c r="BM56" s="403" t="s">
        <v>556</v>
      </c>
      <c r="BN56" s="404"/>
      <c r="BO56" s="404"/>
      <c r="BP56" s="404"/>
      <c r="BQ56" s="404"/>
      <c r="BR56" s="404"/>
      <c r="BS56" s="404"/>
      <c r="BT56" s="404"/>
      <c r="BU56" s="404"/>
      <c r="BV56" s="404"/>
      <c r="BW56" s="405"/>
      <c r="BX56" s="403" t="s">
        <v>394</v>
      </c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5"/>
    </row>
    <row r="57" spans="1:90" ht="12.75">
      <c r="A57" s="399" t="s">
        <v>365</v>
      </c>
      <c r="B57" s="400"/>
      <c r="C57" s="400"/>
      <c r="D57" s="401"/>
      <c r="E57" s="399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1"/>
      <c r="AS57" s="399"/>
      <c r="AT57" s="400"/>
      <c r="AU57" s="400"/>
      <c r="AV57" s="400"/>
      <c r="AW57" s="400"/>
      <c r="AX57" s="400"/>
      <c r="AY57" s="400"/>
      <c r="AZ57" s="400"/>
      <c r="BA57" s="86"/>
      <c r="BB57" s="86"/>
      <c r="BC57" s="399"/>
      <c r="BD57" s="400"/>
      <c r="BE57" s="400"/>
      <c r="BF57" s="400"/>
      <c r="BG57" s="400"/>
      <c r="BH57" s="400"/>
      <c r="BI57" s="400"/>
      <c r="BJ57" s="400"/>
      <c r="BK57" s="400"/>
      <c r="BL57" s="401"/>
      <c r="BM57" s="399" t="s">
        <v>557</v>
      </c>
      <c r="BN57" s="400"/>
      <c r="BO57" s="400"/>
      <c r="BP57" s="400"/>
      <c r="BQ57" s="400"/>
      <c r="BR57" s="400"/>
      <c r="BS57" s="400"/>
      <c r="BT57" s="400"/>
      <c r="BU57" s="400"/>
      <c r="BV57" s="400"/>
      <c r="BW57" s="401"/>
      <c r="BX57" s="399" t="s">
        <v>558</v>
      </c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1"/>
    </row>
    <row r="58" spans="1:90" ht="12.75">
      <c r="A58" s="399"/>
      <c r="B58" s="400"/>
      <c r="C58" s="400"/>
      <c r="D58" s="401"/>
      <c r="E58" s="399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1"/>
      <c r="AS58" s="388"/>
      <c r="AT58" s="389"/>
      <c r="AU58" s="389"/>
      <c r="AV58" s="389"/>
      <c r="AW58" s="389"/>
      <c r="AX58" s="389"/>
      <c r="AY58" s="389"/>
      <c r="AZ58" s="389"/>
      <c r="BA58" s="86"/>
      <c r="BB58" s="86"/>
      <c r="BC58" s="399"/>
      <c r="BD58" s="400"/>
      <c r="BE58" s="400"/>
      <c r="BF58" s="400"/>
      <c r="BG58" s="400"/>
      <c r="BH58" s="400"/>
      <c r="BI58" s="400"/>
      <c r="BJ58" s="400"/>
      <c r="BK58" s="400"/>
      <c r="BL58" s="401"/>
      <c r="BM58" s="399" t="s">
        <v>416</v>
      </c>
      <c r="BN58" s="400"/>
      <c r="BO58" s="400"/>
      <c r="BP58" s="400"/>
      <c r="BQ58" s="400"/>
      <c r="BR58" s="400"/>
      <c r="BS58" s="400"/>
      <c r="BT58" s="400"/>
      <c r="BU58" s="400"/>
      <c r="BV58" s="400"/>
      <c r="BW58" s="401"/>
      <c r="BX58" s="399"/>
      <c r="BY58" s="400"/>
      <c r="BZ58" s="400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1"/>
    </row>
    <row r="59" spans="1:90" ht="12.75">
      <c r="A59" s="391"/>
      <c r="B59" s="392"/>
      <c r="C59" s="392"/>
      <c r="D59" s="433"/>
      <c r="E59" s="391">
        <v>1</v>
      </c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433"/>
      <c r="AS59" s="391"/>
      <c r="AT59" s="392"/>
      <c r="AU59" s="392"/>
      <c r="AV59" s="392"/>
      <c r="AW59" s="392"/>
      <c r="AX59" s="392"/>
      <c r="AY59" s="392"/>
      <c r="AZ59" s="392"/>
      <c r="BA59" s="84"/>
      <c r="BB59" s="84"/>
      <c r="BC59" s="391">
        <v>2</v>
      </c>
      <c r="BD59" s="392"/>
      <c r="BE59" s="392"/>
      <c r="BF59" s="392"/>
      <c r="BG59" s="392"/>
      <c r="BH59" s="392"/>
      <c r="BI59" s="392"/>
      <c r="BJ59" s="392"/>
      <c r="BK59" s="392"/>
      <c r="BL59" s="433"/>
      <c r="BM59" s="391">
        <v>3</v>
      </c>
      <c r="BN59" s="392"/>
      <c r="BO59" s="392"/>
      <c r="BP59" s="392"/>
      <c r="BQ59" s="392"/>
      <c r="BR59" s="392"/>
      <c r="BS59" s="392"/>
      <c r="BT59" s="392"/>
      <c r="BU59" s="392"/>
      <c r="BV59" s="392"/>
      <c r="BW59" s="433"/>
      <c r="BX59" s="391">
        <v>4</v>
      </c>
      <c r="BY59" s="392"/>
      <c r="BZ59" s="392"/>
      <c r="CA59" s="392"/>
      <c r="CB59" s="392"/>
      <c r="CC59" s="392"/>
      <c r="CD59" s="392"/>
      <c r="CE59" s="392"/>
      <c r="CF59" s="392"/>
      <c r="CG59" s="392"/>
      <c r="CH59" s="392"/>
      <c r="CI59" s="392"/>
      <c r="CJ59" s="392"/>
      <c r="CK59" s="392"/>
      <c r="CL59" s="433"/>
    </row>
    <row r="60" spans="1:90" ht="36.75" customHeight="1" hidden="1">
      <c r="A60" s="376"/>
      <c r="B60" s="377"/>
      <c r="C60" s="377"/>
      <c r="D60" s="378"/>
      <c r="E60" s="541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2"/>
      <c r="AL60" s="542"/>
      <c r="AM60" s="542"/>
      <c r="AN60" s="542"/>
      <c r="AO60" s="542"/>
      <c r="AP60" s="542"/>
      <c r="AQ60" s="542"/>
      <c r="AR60" s="543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415"/>
      <c r="BD60" s="416"/>
      <c r="BE60" s="416"/>
      <c r="BF60" s="416"/>
      <c r="BG60" s="416"/>
      <c r="BH60" s="416"/>
      <c r="BI60" s="416"/>
      <c r="BJ60" s="416"/>
      <c r="BK60" s="416"/>
      <c r="BL60" s="417"/>
      <c r="BM60" s="496"/>
      <c r="BN60" s="383"/>
      <c r="BO60" s="383"/>
      <c r="BP60" s="383"/>
      <c r="BQ60" s="383"/>
      <c r="BR60" s="383"/>
      <c r="BS60" s="383"/>
      <c r="BT60" s="383"/>
      <c r="BU60" s="383"/>
      <c r="BV60" s="383"/>
      <c r="BW60" s="384"/>
      <c r="BX60" s="379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1"/>
    </row>
    <row r="61" spans="1:90" ht="36.75" customHeight="1" hidden="1">
      <c r="A61" s="376"/>
      <c r="B61" s="377"/>
      <c r="C61" s="377"/>
      <c r="D61" s="378"/>
      <c r="E61" s="541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3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415"/>
      <c r="BD61" s="416"/>
      <c r="BE61" s="416"/>
      <c r="BF61" s="416"/>
      <c r="BG61" s="416"/>
      <c r="BH61" s="416"/>
      <c r="BI61" s="416"/>
      <c r="BJ61" s="416"/>
      <c r="BK61" s="416"/>
      <c r="BL61" s="417"/>
      <c r="BM61" s="496"/>
      <c r="BN61" s="383"/>
      <c r="BO61" s="383"/>
      <c r="BP61" s="383"/>
      <c r="BQ61" s="383"/>
      <c r="BR61" s="383"/>
      <c r="BS61" s="383"/>
      <c r="BT61" s="383"/>
      <c r="BU61" s="383"/>
      <c r="BV61" s="383"/>
      <c r="BW61" s="384"/>
      <c r="BX61" s="379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1"/>
    </row>
    <row r="62" spans="1:90" ht="36.75" customHeight="1" hidden="1">
      <c r="A62" s="376"/>
      <c r="B62" s="377"/>
      <c r="C62" s="377"/>
      <c r="D62" s="378"/>
      <c r="E62" s="541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42"/>
      <c r="AK62" s="542"/>
      <c r="AL62" s="542"/>
      <c r="AM62" s="542"/>
      <c r="AN62" s="542"/>
      <c r="AO62" s="542"/>
      <c r="AP62" s="542"/>
      <c r="AQ62" s="542"/>
      <c r="AR62" s="543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415"/>
      <c r="BD62" s="416"/>
      <c r="BE62" s="416"/>
      <c r="BF62" s="416"/>
      <c r="BG62" s="416"/>
      <c r="BH62" s="416"/>
      <c r="BI62" s="416"/>
      <c r="BJ62" s="416"/>
      <c r="BK62" s="416"/>
      <c r="BL62" s="417"/>
      <c r="BM62" s="496"/>
      <c r="BN62" s="383"/>
      <c r="BO62" s="383"/>
      <c r="BP62" s="383"/>
      <c r="BQ62" s="383"/>
      <c r="BR62" s="383"/>
      <c r="BS62" s="383"/>
      <c r="BT62" s="383"/>
      <c r="BU62" s="383"/>
      <c r="BV62" s="383"/>
      <c r="BW62" s="384"/>
      <c r="BX62" s="379"/>
      <c r="BY62" s="380"/>
      <c r="BZ62" s="380"/>
      <c r="CA62" s="380"/>
      <c r="CB62" s="380"/>
      <c r="CC62" s="380"/>
      <c r="CD62" s="380"/>
      <c r="CE62" s="380"/>
      <c r="CF62" s="380"/>
      <c r="CG62" s="380"/>
      <c r="CH62" s="380"/>
      <c r="CI62" s="380"/>
      <c r="CJ62" s="380"/>
      <c r="CK62" s="380"/>
      <c r="CL62" s="381"/>
    </row>
    <row r="63" spans="1:90" ht="12.75" hidden="1">
      <c r="A63" s="376">
        <v>2</v>
      </c>
      <c r="B63" s="377"/>
      <c r="C63" s="377"/>
      <c r="D63" s="378"/>
      <c r="E63" s="541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542"/>
      <c r="AQ63" s="542"/>
      <c r="AR63" s="543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415"/>
      <c r="BD63" s="416"/>
      <c r="BE63" s="416"/>
      <c r="BF63" s="416"/>
      <c r="BG63" s="416"/>
      <c r="BH63" s="416"/>
      <c r="BI63" s="416"/>
      <c r="BJ63" s="416"/>
      <c r="BK63" s="416"/>
      <c r="BL63" s="417"/>
      <c r="BM63" s="382"/>
      <c r="BN63" s="383"/>
      <c r="BO63" s="383"/>
      <c r="BP63" s="383"/>
      <c r="BQ63" s="383"/>
      <c r="BR63" s="383"/>
      <c r="BS63" s="383"/>
      <c r="BT63" s="383"/>
      <c r="BU63" s="383"/>
      <c r="BV63" s="383"/>
      <c r="BW63" s="384"/>
      <c r="BX63" s="379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0"/>
      <c r="CK63" s="380"/>
      <c r="CL63" s="381"/>
    </row>
    <row r="64" spans="1:90" ht="15" customHeight="1">
      <c r="A64" s="376">
        <v>1</v>
      </c>
      <c r="B64" s="377"/>
      <c r="C64" s="377"/>
      <c r="D64" s="378"/>
      <c r="E64" s="376" t="s">
        <v>605</v>
      </c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8"/>
      <c r="AS64" s="511">
        <v>226</v>
      </c>
      <c r="AT64" s="512"/>
      <c r="AU64" s="512"/>
      <c r="AV64" s="512"/>
      <c r="AW64" s="512"/>
      <c r="AX64" s="512"/>
      <c r="AY64" s="512"/>
      <c r="AZ64" s="512"/>
      <c r="BA64" s="142"/>
      <c r="BB64" s="142"/>
      <c r="BC64" s="415">
        <v>4</v>
      </c>
      <c r="BD64" s="416"/>
      <c r="BE64" s="416"/>
      <c r="BF64" s="416"/>
      <c r="BG64" s="416"/>
      <c r="BH64" s="416"/>
      <c r="BI64" s="416"/>
      <c r="BJ64" s="416"/>
      <c r="BK64" s="416"/>
      <c r="BL64" s="417"/>
      <c r="BM64" s="496"/>
      <c r="BN64" s="383"/>
      <c r="BO64" s="383"/>
      <c r="BP64" s="383"/>
      <c r="BQ64" s="383"/>
      <c r="BR64" s="383"/>
      <c r="BS64" s="383"/>
      <c r="BT64" s="383"/>
      <c r="BU64" s="383"/>
      <c r="BV64" s="383"/>
      <c r="BW64" s="384"/>
      <c r="BX64" s="379">
        <v>625000</v>
      </c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0"/>
      <c r="CK64" s="380"/>
      <c r="CL64" s="381"/>
    </row>
    <row r="65" spans="1:90" ht="12.75">
      <c r="A65" s="376"/>
      <c r="B65" s="377"/>
      <c r="C65" s="377"/>
      <c r="D65" s="378"/>
      <c r="E65" s="382" t="s">
        <v>388</v>
      </c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4"/>
      <c r="AS65" s="396"/>
      <c r="AT65" s="397"/>
      <c r="AU65" s="397"/>
      <c r="AV65" s="397"/>
      <c r="AW65" s="397"/>
      <c r="AX65" s="397"/>
      <c r="AY65" s="397"/>
      <c r="AZ65" s="397"/>
      <c r="BA65" s="106"/>
      <c r="BB65" s="106"/>
      <c r="BC65" s="412" t="s">
        <v>35</v>
      </c>
      <c r="BD65" s="413"/>
      <c r="BE65" s="413"/>
      <c r="BF65" s="413"/>
      <c r="BG65" s="413"/>
      <c r="BH65" s="413"/>
      <c r="BI65" s="413"/>
      <c r="BJ65" s="413"/>
      <c r="BK65" s="413"/>
      <c r="BL65" s="414"/>
      <c r="BM65" s="396" t="s">
        <v>35</v>
      </c>
      <c r="BN65" s="397"/>
      <c r="BO65" s="397"/>
      <c r="BP65" s="397"/>
      <c r="BQ65" s="397"/>
      <c r="BR65" s="397"/>
      <c r="BS65" s="397"/>
      <c r="BT65" s="397"/>
      <c r="BU65" s="397"/>
      <c r="BV65" s="397"/>
      <c r="BW65" s="398"/>
      <c r="BX65" s="385">
        <f>SUM(BX64:BX64)</f>
        <v>625000</v>
      </c>
      <c r="BY65" s="386"/>
      <c r="BZ65" s="386"/>
      <c r="CA65" s="386"/>
      <c r="CB65" s="386"/>
      <c r="CC65" s="386"/>
      <c r="CD65" s="386"/>
      <c r="CE65" s="386"/>
      <c r="CF65" s="386"/>
      <c r="CG65" s="386"/>
      <c r="CH65" s="386"/>
      <c r="CI65" s="386"/>
      <c r="CJ65" s="386"/>
      <c r="CK65" s="386"/>
      <c r="CL65" s="387"/>
    </row>
    <row r="66" ht="9" customHeight="1"/>
    <row r="67" spans="1:94" s="115" customFormat="1" ht="15">
      <c r="A67" s="115" t="s">
        <v>459</v>
      </c>
      <c r="B67" s="112"/>
      <c r="C67" s="112"/>
      <c r="D67" s="112"/>
      <c r="E67" s="112"/>
      <c r="F67" s="112"/>
      <c r="G67" s="112"/>
      <c r="H67" s="578" t="s">
        <v>559</v>
      </c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  <c r="AW67" s="579"/>
      <c r="AX67" s="579"/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579"/>
      <c r="BR67" s="579"/>
      <c r="BS67" s="579"/>
      <c r="BT67" s="579"/>
      <c r="BU67" s="579"/>
      <c r="BV67" s="579"/>
      <c r="BW67" s="579"/>
      <c r="BX67" s="579"/>
      <c r="BY67" s="579"/>
      <c r="BZ67" s="579"/>
      <c r="CA67" s="579"/>
      <c r="CB67" s="579"/>
      <c r="CC67" s="579"/>
      <c r="CD67" s="579"/>
      <c r="CE67" s="579"/>
      <c r="CF67" s="579"/>
      <c r="CG67" s="579"/>
      <c r="CH67" s="579"/>
      <c r="CI67" s="579"/>
      <c r="CJ67" s="579"/>
      <c r="CK67" s="579"/>
      <c r="CL67" s="579"/>
      <c r="CM67" s="579"/>
      <c r="CN67" s="579"/>
      <c r="CO67" s="579"/>
      <c r="CP67" s="579"/>
    </row>
    <row r="68" spans="1:90" s="73" customFormat="1" ht="9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</row>
    <row r="69" spans="1:90" ht="12.75">
      <c r="A69" s="403" t="s">
        <v>357</v>
      </c>
      <c r="B69" s="404"/>
      <c r="C69" s="404"/>
      <c r="D69" s="405"/>
      <c r="E69" s="403" t="s">
        <v>390</v>
      </c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5"/>
      <c r="AS69" s="403" t="s">
        <v>407</v>
      </c>
      <c r="AT69" s="404"/>
      <c r="AU69" s="404"/>
      <c r="AV69" s="404"/>
      <c r="AW69" s="404"/>
      <c r="AX69" s="404"/>
      <c r="AY69" s="404"/>
      <c r="AZ69" s="404"/>
      <c r="BA69" s="82"/>
      <c r="BB69" s="82"/>
      <c r="BC69" s="403" t="s">
        <v>392</v>
      </c>
      <c r="BD69" s="404"/>
      <c r="BE69" s="404"/>
      <c r="BF69" s="404"/>
      <c r="BG69" s="404"/>
      <c r="BH69" s="404"/>
      <c r="BI69" s="404"/>
      <c r="BJ69" s="404"/>
      <c r="BK69" s="404"/>
      <c r="BL69" s="405"/>
      <c r="BM69" s="403" t="s">
        <v>556</v>
      </c>
      <c r="BN69" s="404"/>
      <c r="BO69" s="404"/>
      <c r="BP69" s="404"/>
      <c r="BQ69" s="404"/>
      <c r="BR69" s="404"/>
      <c r="BS69" s="404"/>
      <c r="BT69" s="404"/>
      <c r="BU69" s="404"/>
      <c r="BV69" s="404"/>
      <c r="BW69" s="405"/>
      <c r="BX69" s="403" t="s">
        <v>394</v>
      </c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5"/>
    </row>
    <row r="70" spans="1:90" ht="12.75">
      <c r="A70" s="399" t="s">
        <v>365</v>
      </c>
      <c r="B70" s="400"/>
      <c r="C70" s="400"/>
      <c r="D70" s="401"/>
      <c r="E70" s="399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1"/>
      <c r="AS70" s="399"/>
      <c r="AT70" s="400"/>
      <c r="AU70" s="400"/>
      <c r="AV70" s="400"/>
      <c r="AW70" s="400"/>
      <c r="AX70" s="400"/>
      <c r="AY70" s="400"/>
      <c r="AZ70" s="400"/>
      <c r="BA70" s="86"/>
      <c r="BB70" s="86"/>
      <c r="BC70" s="399"/>
      <c r="BD70" s="400"/>
      <c r="BE70" s="400"/>
      <c r="BF70" s="400"/>
      <c r="BG70" s="400"/>
      <c r="BH70" s="400"/>
      <c r="BI70" s="400"/>
      <c r="BJ70" s="400"/>
      <c r="BK70" s="400"/>
      <c r="BL70" s="401"/>
      <c r="BM70" s="399" t="s">
        <v>557</v>
      </c>
      <c r="BN70" s="400"/>
      <c r="BO70" s="400"/>
      <c r="BP70" s="400"/>
      <c r="BQ70" s="400"/>
      <c r="BR70" s="400"/>
      <c r="BS70" s="400"/>
      <c r="BT70" s="400"/>
      <c r="BU70" s="400"/>
      <c r="BV70" s="400"/>
      <c r="BW70" s="401"/>
      <c r="BX70" s="399" t="s">
        <v>558</v>
      </c>
      <c r="BY70" s="400"/>
      <c r="BZ70" s="400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1"/>
    </row>
    <row r="71" spans="1:90" ht="12.75">
      <c r="A71" s="399"/>
      <c r="B71" s="400"/>
      <c r="C71" s="400"/>
      <c r="D71" s="401"/>
      <c r="E71" s="399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1"/>
      <c r="AS71" s="388"/>
      <c r="AT71" s="389"/>
      <c r="AU71" s="389"/>
      <c r="AV71" s="389"/>
      <c r="AW71" s="389"/>
      <c r="AX71" s="389"/>
      <c r="AY71" s="389"/>
      <c r="AZ71" s="389"/>
      <c r="BA71" s="86"/>
      <c r="BB71" s="86"/>
      <c r="BC71" s="399"/>
      <c r="BD71" s="400"/>
      <c r="BE71" s="400"/>
      <c r="BF71" s="400"/>
      <c r="BG71" s="400"/>
      <c r="BH71" s="400"/>
      <c r="BI71" s="400"/>
      <c r="BJ71" s="400"/>
      <c r="BK71" s="400"/>
      <c r="BL71" s="401"/>
      <c r="BM71" s="399" t="s">
        <v>416</v>
      </c>
      <c r="BN71" s="400"/>
      <c r="BO71" s="400"/>
      <c r="BP71" s="400"/>
      <c r="BQ71" s="400"/>
      <c r="BR71" s="400"/>
      <c r="BS71" s="400"/>
      <c r="BT71" s="400"/>
      <c r="BU71" s="400"/>
      <c r="BV71" s="400"/>
      <c r="BW71" s="401"/>
      <c r="BX71" s="399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1"/>
    </row>
    <row r="72" spans="1:90" ht="12.75">
      <c r="A72" s="391"/>
      <c r="B72" s="392"/>
      <c r="C72" s="392"/>
      <c r="D72" s="433"/>
      <c r="E72" s="391">
        <v>1</v>
      </c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433"/>
      <c r="AS72" s="391"/>
      <c r="AT72" s="392"/>
      <c r="AU72" s="392"/>
      <c r="AV72" s="392"/>
      <c r="AW72" s="392"/>
      <c r="AX72" s="392"/>
      <c r="AY72" s="392"/>
      <c r="AZ72" s="392"/>
      <c r="BA72" s="84"/>
      <c r="BB72" s="84"/>
      <c r="BC72" s="391">
        <v>2</v>
      </c>
      <c r="BD72" s="392"/>
      <c r="BE72" s="392"/>
      <c r="BF72" s="392"/>
      <c r="BG72" s="392"/>
      <c r="BH72" s="392"/>
      <c r="BI72" s="392"/>
      <c r="BJ72" s="392"/>
      <c r="BK72" s="392"/>
      <c r="BL72" s="433"/>
      <c r="BM72" s="391">
        <v>3</v>
      </c>
      <c r="BN72" s="392"/>
      <c r="BO72" s="392"/>
      <c r="BP72" s="392"/>
      <c r="BQ72" s="392"/>
      <c r="BR72" s="392"/>
      <c r="BS72" s="392"/>
      <c r="BT72" s="392"/>
      <c r="BU72" s="392"/>
      <c r="BV72" s="392"/>
      <c r="BW72" s="433"/>
      <c r="BX72" s="391">
        <v>4</v>
      </c>
      <c r="BY72" s="392"/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433"/>
    </row>
    <row r="73" spans="1:90" ht="36.75" customHeight="1" hidden="1">
      <c r="A73" s="376"/>
      <c r="B73" s="377"/>
      <c r="C73" s="377"/>
      <c r="D73" s="378"/>
      <c r="E73" s="541"/>
      <c r="F73" s="542"/>
      <c r="G73" s="542"/>
      <c r="H73" s="542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42"/>
      <c r="AG73" s="542"/>
      <c r="AH73" s="542"/>
      <c r="AI73" s="542"/>
      <c r="AJ73" s="542"/>
      <c r="AK73" s="542"/>
      <c r="AL73" s="542"/>
      <c r="AM73" s="542"/>
      <c r="AN73" s="542"/>
      <c r="AO73" s="542"/>
      <c r="AP73" s="542"/>
      <c r="AQ73" s="542"/>
      <c r="AR73" s="543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415"/>
      <c r="BD73" s="416"/>
      <c r="BE73" s="416"/>
      <c r="BF73" s="416"/>
      <c r="BG73" s="416"/>
      <c r="BH73" s="416"/>
      <c r="BI73" s="416"/>
      <c r="BJ73" s="416"/>
      <c r="BK73" s="416"/>
      <c r="BL73" s="417"/>
      <c r="BM73" s="496"/>
      <c r="BN73" s="383"/>
      <c r="BO73" s="383"/>
      <c r="BP73" s="383"/>
      <c r="BQ73" s="383"/>
      <c r="BR73" s="383"/>
      <c r="BS73" s="383"/>
      <c r="BT73" s="383"/>
      <c r="BU73" s="383"/>
      <c r="BV73" s="383"/>
      <c r="BW73" s="384"/>
      <c r="BX73" s="379"/>
      <c r="BY73" s="380"/>
      <c r="BZ73" s="380"/>
      <c r="CA73" s="380"/>
      <c r="CB73" s="380"/>
      <c r="CC73" s="380"/>
      <c r="CD73" s="380"/>
      <c r="CE73" s="380"/>
      <c r="CF73" s="380"/>
      <c r="CG73" s="380"/>
      <c r="CH73" s="380"/>
      <c r="CI73" s="380"/>
      <c r="CJ73" s="380"/>
      <c r="CK73" s="380"/>
      <c r="CL73" s="381"/>
    </row>
    <row r="74" spans="1:90" ht="36.75" customHeight="1" hidden="1">
      <c r="A74" s="376"/>
      <c r="B74" s="377"/>
      <c r="C74" s="377"/>
      <c r="D74" s="378"/>
      <c r="E74" s="541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2"/>
      <c r="AF74" s="542"/>
      <c r="AG74" s="542"/>
      <c r="AH74" s="542"/>
      <c r="AI74" s="542"/>
      <c r="AJ74" s="542"/>
      <c r="AK74" s="542"/>
      <c r="AL74" s="542"/>
      <c r="AM74" s="542"/>
      <c r="AN74" s="542"/>
      <c r="AO74" s="542"/>
      <c r="AP74" s="542"/>
      <c r="AQ74" s="542"/>
      <c r="AR74" s="543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415"/>
      <c r="BD74" s="416"/>
      <c r="BE74" s="416"/>
      <c r="BF74" s="416"/>
      <c r="BG74" s="416"/>
      <c r="BH74" s="416"/>
      <c r="BI74" s="416"/>
      <c r="BJ74" s="416"/>
      <c r="BK74" s="416"/>
      <c r="BL74" s="417"/>
      <c r="BM74" s="496"/>
      <c r="BN74" s="383"/>
      <c r="BO74" s="383"/>
      <c r="BP74" s="383"/>
      <c r="BQ74" s="383"/>
      <c r="BR74" s="383"/>
      <c r="BS74" s="383"/>
      <c r="BT74" s="383"/>
      <c r="BU74" s="383"/>
      <c r="BV74" s="383"/>
      <c r="BW74" s="384"/>
      <c r="BX74" s="379"/>
      <c r="BY74" s="380"/>
      <c r="BZ74" s="380"/>
      <c r="CA74" s="380"/>
      <c r="CB74" s="380"/>
      <c r="CC74" s="380"/>
      <c r="CD74" s="380"/>
      <c r="CE74" s="380"/>
      <c r="CF74" s="380"/>
      <c r="CG74" s="380"/>
      <c r="CH74" s="380"/>
      <c r="CI74" s="380"/>
      <c r="CJ74" s="380"/>
      <c r="CK74" s="380"/>
      <c r="CL74" s="381"/>
    </row>
    <row r="75" spans="1:90" ht="36.75" customHeight="1" hidden="1">
      <c r="A75" s="376"/>
      <c r="B75" s="377"/>
      <c r="C75" s="377"/>
      <c r="D75" s="378"/>
      <c r="E75" s="541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42"/>
      <c r="AG75" s="542"/>
      <c r="AH75" s="542"/>
      <c r="AI75" s="542"/>
      <c r="AJ75" s="542"/>
      <c r="AK75" s="542"/>
      <c r="AL75" s="542"/>
      <c r="AM75" s="542"/>
      <c r="AN75" s="542"/>
      <c r="AO75" s="542"/>
      <c r="AP75" s="542"/>
      <c r="AQ75" s="542"/>
      <c r="AR75" s="543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415"/>
      <c r="BD75" s="416"/>
      <c r="BE75" s="416"/>
      <c r="BF75" s="416"/>
      <c r="BG75" s="416"/>
      <c r="BH75" s="416"/>
      <c r="BI75" s="416"/>
      <c r="BJ75" s="416"/>
      <c r="BK75" s="416"/>
      <c r="BL75" s="417"/>
      <c r="BM75" s="496"/>
      <c r="BN75" s="383"/>
      <c r="BO75" s="383"/>
      <c r="BP75" s="383"/>
      <c r="BQ75" s="383"/>
      <c r="BR75" s="383"/>
      <c r="BS75" s="383"/>
      <c r="BT75" s="383"/>
      <c r="BU75" s="383"/>
      <c r="BV75" s="383"/>
      <c r="BW75" s="384"/>
      <c r="BX75" s="379"/>
      <c r="BY75" s="380"/>
      <c r="BZ75" s="380"/>
      <c r="CA75" s="380"/>
      <c r="CB75" s="380"/>
      <c r="CC75" s="380"/>
      <c r="CD75" s="380"/>
      <c r="CE75" s="380"/>
      <c r="CF75" s="380"/>
      <c r="CG75" s="380"/>
      <c r="CH75" s="380"/>
      <c r="CI75" s="380"/>
      <c r="CJ75" s="380"/>
      <c r="CK75" s="380"/>
      <c r="CL75" s="381"/>
    </row>
    <row r="76" spans="1:90" ht="12.75" hidden="1">
      <c r="A76" s="376">
        <v>2</v>
      </c>
      <c r="B76" s="377"/>
      <c r="C76" s="377"/>
      <c r="D76" s="378"/>
      <c r="E76" s="541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2"/>
      <c r="AK76" s="542"/>
      <c r="AL76" s="542"/>
      <c r="AM76" s="542"/>
      <c r="AN76" s="542"/>
      <c r="AO76" s="542"/>
      <c r="AP76" s="542"/>
      <c r="AQ76" s="542"/>
      <c r="AR76" s="543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415"/>
      <c r="BD76" s="416"/>
      <c r="BE76" s="416"/>
      <c r="BF76" s="416"/>
      <c r="BG76" s="416"/>
      <c r="BH76" s="416"/>
      <c r="BI76" s="416"/>
      <c r="BJ76" s="416"/>
      <c r="BK76" s="416"/>
      <c r="BL76" s="417"/>
      <c r="BM76" s="382"/>
      <c r="BN76" s="383"/>
      <c r="BO76" s="383"/>
      <c r="BP76" s="383"/>
      <c r="BQ76" s="383"/>
      <c r="BR76" s="383"/>
      <c r="BS76" s="383"/>
      <c r="BT76" s="383"/>
      <c r="BU76" s="383"/>
      <c r="BV76" s="383"/>
      <c r="BW76" s="384"/>
      <c r="BX76" s="379"/>
      <c r="BY76" s="380"/>
      <c r="BZ76" s="380"/>
      <c r="CA76" s="380"/>
      <c r="CB76" s="380"/>
      <c r="CC76" s="380"/>
      <c r="CD76" s="380"/>
      <c r="CE76" s="380"/>
      <c r="CF76" s="380"/>
      <c r="CG76" s="380"/>
      <c r="CH76" s="380"/>
      <c r="CI76" s="380"/>
      <c r="CJ76" s="380"/>
      <c r="CK76" s="380"/>
      <c r="CL76" s="381"/>
    </row>
    <row r="77" spans="1:90" ht="17.25" customHeight="1">
      <c r="A77" s="430">
        <v>3</v>
      </c>
      <c r="B77" s="431"/>
      <c r="C77" s="431"/>
      <c r="D77" s="432"/>
      <c r="E77" s="393" t="s">
        <v>560</v>
      </c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5"/>
      <c r="AS77" s="511">
        <v>342</v>
      </c>
      <c r="AT77" s="512"/>
      <c r="AU77" s="512"/>
      <c r="AV77" s="512"/>
      <c r="AW77" s="512"/>
      <c r="AX77" s="512"/>
      <c r="AY77" s="512"/>
      <c r="AZ77" s="512"/>
      <c r="BA77" s="142"/>
      <c r="BB77" s="142"/>
      <c r="BC77" s="382">
        <v>1</v>
      </c>
      <c r="BD77" s="383"/>
      <c r="BE77" s="383"/>
      <c r="BF77" s="383"/>
      <c r="BG77" s="383"/>
      <c r="BH77" s="383"/>
      <c r="BI77" s="383"/>
      <c r="BJ77" s="383"/>
      <c r="BK77" s="383"/>
      <c r="BL77" s="384"/>
      <c r="BM77" s="496">
        <v>64</v>
      </c>
      <c r="BN77" s="497"/>
      <c r="BO77" s="497"/>
      <c r="BP77" s="497"/>
      <c r="BQ77" s="497"/>
      <c r="BR77" s="497"/>
      <c r="BS77" s="497"/>
      <c r="BT77" s="497"/>
      <c r="BU77" s="497"/>
      <c r="BV77" s="497"/>
      <c r="BW77" s="498"/>
      <c r="BX77" s="575">
        <v>9344</v>
      </c>
      <c r="BY77" s="576"/>
      <c r="BZ77" s="576"/>
      <c r="CA77" s="576"/>
      <c r="CB77" s="576"/>
      <c r="CC77" s="576"/>
      <c r="CD77" s="576"/>
      <c r="CE77" s="576"/>
      <c r="CF77" s="576"/>
      <c r="CG77" s="576"/>
      <c r="CH77" s="576"/>
      <c r="CI77" s="576"/>
      <c r="CJ77" s="576"/>
      <c r="CK77" s="576"/>
      <c r="CL77" s="577"/>
    </row>
    <row r="78" spans="1:90" ht="12.75">
      <c r="A78" s="376"/>
      <c r="B78" s="377"/>
      <c r="C78" s="377"/>
      <c r="D78" s="378"/>
      <c r="E78" s="382" t="s">
        <v>388</v>
      </c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4"/>
      <c r="AS78" s="396"/>
      <c r="AT78" s="397"/>
      <c r="AU78" s="397"/>
      <c r="AV78" s="397"/>
      <c r="AW78" s="397"/>
      <c r="AX78" s="397"/>
      <c r="AY78" s="397"/>
      <c r="AZ78" s="397"/>
      <c r="BA78" s="106"/>
      <c r="BB78" s="106"/>
      <c r="BC78" s="412" t="s">
        <v>35</v>
      </c>
      <c r="BD78" s="413"/>
      <c r="BE78" s="413"/>
      <c r="BF78" s="413"/>
      <c r="BG78" s="413"/>
      <c r="BH78" s="413"/>
      <c r="BI78" s="413"/>
      <c r="BJ78" s="413"/>
      <c r="BK78" s="413"/>
      <c r="BL78" s="414"/>
      <c r="BM78" s="396" t="s">
        <v>35</v>
      </c>
      <c r="BN78" s="397"/>
      <c r="BO78" s="397"/>
      <c r="BP78" s="397"/>
      <c r="BQ78" s="397"/>
      <c r="BR78" s="397"/>
      <c r="BS78" s="397"/>
      <c r="BT78" s="397"/>
      <c r="BU78" s="397"/>
      <c r="BV78" s="397"/>
      <c r="BW78" s="398"/>
      <c r="BX78" s="385">
        <f>SUM(BX77:BX77)</f>
        <v>9344</v>
      </c>
      <c r="BY78" s="386"/>
      <c r="BZ78" s="386"/>
      <c r="CA78" s="386"/>
      <c r="CB78" s="386"/>
      <c r="CC78" s="386"/>
      <c r="CD78" s="386"/>
      <c r="CE78" s="386"/>
      <c r="CF78" s="386"/>
      <c r="CG78" s="386"/>
      <c r="CH78" s="386"/>
      <c r="CI78" s="386"/>
      <c r="CJ78" s="386"/>
      <c r="CK78" s="386"/>
      <c r="CL78" s="387"/>
    </row>
    <row r="79" spans="1:80" s="71" customFormat="1" ht="33.75" customHeight="1" hidden="1">
      <c r="A79" s="71" t="s">
        <v>351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452" t="s">
        <v>491</v>
      </c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2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</row>
    <row r="80" spans="1:80" s="71" customFormat="1" ht="18" customHeight="1" hidden="1">
      <c r="A80" s="71" t="s">
        <v>410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580" t="s">
        <v>561</v>
      </c>
      <c r="AI80" s="580"/>
      <c r="AJ80" s="580"/>
      <c r="AK80" s="580"/>
      <c r="AL80" s="580"/>
      <c r="AM80" s="580"/>
      <c r="AN80" s="580"/>
      <c r="AO80" s="580"/>
      <c r="AP80" s="580"/>
      <c r="AQ80" s="580"/>
      <c r="AR80" s="580"/>
      <c r="AS80" s="580"/>
      <c r="AT80" s="580"/>
      <c r="AU80" s="580"/>
      <c r="AV80" s="580"/>
      <c r="AW80" s="580"/>
      <c r="AX80" s="580"/>
      <c r="AY80" s="580"/>
      <c r="AZ80" s="580"/>
      <c r="BA80" s="580"/>
      <c r="BB80" s="580"/>
      <c r="BC80" s="580"/>
      <c r="BD80" s="580"/>
      <c r="BE80" s="580"/>
      <c r="BF80" s="580"/>
      <c r="BG80" s="580"/>
      <c r="BH80" s="580"/>
      <c r="BI80" s="580"/>
      <c r="BJ80" s="580"/>
      <c r="BK80" s="580"/>
      <c r="BL80" s="580"/>
      <c r="BM80" s="580"/>
      <c r="BN80" s="580"/>
      <c r="BO80" s="580"/>
      <c r="BP80" s="580"/>
      <c r="BQ80" s="580"/>
      <c r="BR80" s="580"/>
      <c r="BS80" s="580"/>
      <c r="BT80" s="580"/>
      <c r="BU80" s="580"/>
      <c r="BV80" s="580"/>
      <c r="BW80" s="580"/>
      <c r="BX80" s="580"/>
      <c r="BY80" s="580"/>
      <c r="BZ80" s="580"/>
      <c r="CA80" s="580"/>
      <c r="CB80" s="580"/>
    </row>
    <row r="81" s="69" customFormat="1" ht="8.25" customHeight="1" hidden="1"/>
    <row r="82" spans="1:120" s="71" customFormat="1" ht="15.75" hidden="1">
      <c r="A82" s="442" t="s">
        <v>554</v>
      </c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  <c r="AN82" s="442"/>
      <c r="AO82" s="442"/>
      <c r="AP82" s="442"/>
      <c r="AQ82" s="442"/>
      <c r="AR82" s="442"/>
      <c r="AS82" s="442"/>
      <c r="AT82" s="442"/>
      <c r="AU82" s="442"/>
      <c r="AV82" s="442"/>
      <c r="AW82" s="442"/>
      <c r="AX82" s="442"/>
      <c r="AY82" s="442"/>
      <c r="AZ82" s="442"/>
      <c r="BA82" s="442"/>
      <c r="BB82" s="442"/>
      <c r="BC82" s="442"/>
      <c r="BD82" s="442"/>
      <c r="BE82" s="442"/>
      <c r="BF82" s="442"/>
      <c r="BG82" s="442"/>
      <c r="BH82" s="442"/>
      <c r="BI82" s="442"/>
      <c r="BJ82" s="442"/>
      <c r="BK82" s="442"/>
      <c r="BL82" s="442"/>
      <c r="BM82" s="442"/>
      <c r="BN82" s="442"/>
      <c r="BO82" s="442"/>
      <c r="BP82" s="442"/>
      <c r="BQ82" s="442"/>
      <c r="BR82" s="442"/>
      <c r="BS82" s="442"/>
      <c r="BT82" s="442"/>
      <c r="BU82" s="442"/>
      <c r="BV82" s="442"/>
      <c r="BW82" s="442"/>
      <c r="BX82" s="442"/>
      <c r="BY82" s="442"/>
      <c r="BZ82" s="442"/>
      <c r="CA82" s="442"/>
      <c r="CB82" s="442"/>
      <c r="CC82" s="442"/>
      <c r="CD82" s="442"/>
      <c r="CE82" s="442"/>
      <c r="CF82" s="442"/>
      <c r="CG82" s="442"/>
      <c r="CH82" s="442"/>
      <c r="CI82" s="442"/>
      <c r="CJ82" s="442"/>
      <c r="CK82" s="442"/>
      <c r="CL82" s="442"/>
      <c r="CQ82" s="581"/>
      <c r="CR82" s="581"/>
      <c r="CS82" s="581"/>
      <c r="CT82" s="581"/>
      <c r="CU82" s="581"/>
      <c r="CV82" s="581"/>
      <c r="CW82" s="581"/>
      <c r="CX82" s="581"/>
      <c r="CY82" s="581"/>
      <c r="CZ82" s="581"/>
      <c r="DA82" s="581"/>
      <c r="DB82" s="581"/>
      <c r="DC82" s="581"/>
      <c r="DD82" s="581"/>
      <c r="DE82" s="581"/>
      <c r="DF82" s="581"/>
      <c r="DG82" s="581"/>
      <c r="DH82" s="581"/>
      <c r="DI82" s="581"/>
      <c r="DJ82" s="581"/>
      <c r="DK82" s="581"/>
      <c r="DL82" s="581"/>
      <c r="DM82" s="581"/>
      <c r="DN82" s="581"/>
      <c r="DO82" s="581"/>
      <c r="DP82" s="581"/>
    </row>
    <row r="83" spans="1:90" s="71" customFormat="1" ht="15.75" hidden="1">
      <c r="A83" s="442" t="s">
        <v>555</v>
      </c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  <c r="AN83" s="442"/>
      <c r="AO83" s="442"/>
      <c r="AP83" s="442"/>
      <c r="AQ83" s="442"/>
      <c r="AR83" s="442"/>
      <c r="AS83" s="442"/>
      <c r="AT83" s="442"/>
      <c r="AU83" s="442"/>
      <c r="AV83" s="442"/>
      <c r="AW83" s="442"/>
      <c r="AX83" s="442"/>
      <c r="AY83" s="442"/>
      <c r="AZ83" s="442"/>
      <c r="BA83" s="442"/>
      <c r="BB83" s="442"/>
      <c r="BC83" s="442"/>
      <c r="BD83" s="442"/>
      <c r="BE83" s="442"/>
      <c r="BF83" s="442"/>
      <c r="BG83" s="442"/>
      <c r="BH83" s="442"/>
      <c r="BI83" s="442"/>
      <c r="BJ83" s="442"/>
      <c r="BK83" s="442"/>
      <c r="BL83" s="442"/>
      <c r="BM83" s="442"/>
      <c r="BN83" s="442"/>
      <c r="BO83" s="442"/>
      <c r="BP83" s="442"/>
      <c r="BQ83" s="442"/>
      <c r="BR83" s="442"/>
      <c r="BS83" s="442"/>
      <c r="BT83" s="442"/>
      <c r="BU83" s="442"/>
      <c r="BV83" s="442"/>
      <c r="BW83" s="442"/>
      <c r="BX83" s="442"/>
      <c r="BY83" s="442"/>
      <c r="BZ83" s="442"/>
      <c r="CA83" s="442"/>
      <c r="CB83" s="442"/>
      <c r="CC83" s="442"/>
      <c r="CD83" s="442"/>
      <c r="CE83" s="442"/>
      <c r="CF83" s="442"/>
      <c r="CG83" s="442"/>
      <c r="CH83" s="442"/>
      <c r="CI83" s="442"/>
      <c r="CJ83" s="442"/>
      <c r="CK83" s="442"/>
      <c r="CL83" s="442"/>
    </row>
    <row r="84" spans="1:90" s="73" customFormat="1" ht="9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</row>
    <row r="85" spans="1:90" ht="12.75" hidden="1">
      <c r="A85" s="403" t="s">
        <v>357</v>
      </c>
      <c r="B85" s="404"/>
      <c r="C85" s="404"/>
      <c r="D85" s="405"/>
      <c r="E85" s="403" t="s">
        <v>390</v>
      </c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5"/>
      <c r="AS85" s="403" t="s">
        <v>407</v>
      </c>
      <c r="AT85" s="404"/>
      <c r="AU85" s="404"/>
      <c r="AV85" s="404"/>
      <c r="AW85" s="404"/>
      <c r="AX85" s="404"/>
      <c r="AY85" s="404"/>
      <c r="AZ85" s="404"/>
      <c r="BA85" s="82"/>
      <c r="BB85" s="82"/>
      <c r="BC85" s="403" t="s">
        <v>392</v>
      </c>
      <c r="BD85" s="404"/>
      <c r="BE85" s="404"/>
      <c r="BF85" s="404"/>
      <c r="BG85" s="404"/>
      <c r="BH85" s="404"/>
      <c r="BI85" s="404"/>
      <c r="BJ85" s="404"/>
      <c r="BK85" s="404"/>
      <c r="BL85" s="405"/>
      <c r="BM85" s="403" t="s">
        <v>556</v>
      </c>
      <c r="BN85" s="404"/>
      <c r="BO85" s="404"/>
      <c r="BP85" s="404"/>
      <c r="BQ85" s="404"/>
      <c r="BR85" s="404"/>
      <c r="BS85" s="404"/>
      <c r="BT85" s="404"/>
      <c r="BU85" s="404"/>
      <c r="BV85" s="404"/>
      <c r="BW85" s="405"/>
      <c r="BX85" s="403" t="s">
        <v>394</v>
      </c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5"/>
    </row>
    <row r="86" spans="1:90" ht="12.75" hidden="1">
      <c r="A86" s="399" t="s">
        <v>365</v>
      </c>
      <c r="B86" s="400"/>
      <c r="C86" s="400"/>
      <c r="D86" s="401"/>
      <c r="E86" s="399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1"/>
      <c r="AS86" s="399"/>
      <c r="AT86" s="400"/>
      <c r="AU86" s="400"/>
      <c r="AV86" s="400"/>
      <c r="AW86" s="400"/>
      <c r="AX86" s="400"/>
      <c r="AY86" s="400"/>
      <c r="AZ86" s="400"/>
      <c r="BA86" s="86"/>
      <c r="BB86" s="86"/>
      <c r="BC86" s="399"/>
      <c r="BD86" s="400"/>
      <c r="BE86" s="400"/>
      <c r="BF86" s="400"/>
      <c r="BG86" s="400"/>
      <c r="BH86" s="400"/>
      <c r="BI86" s="400"/>
      <c r="BJ86" s="400"/>
      <c r="BK86" s="400"/>
      <c r="BL86" s="401"/>
      <c r="BM86" s="399" t="s">
        <v>557</v>
      </c>
      <c r="BN86" s="400"/>
      <c r="BO86" s="400"/>
      <c r="BP86" s="400"/>
      <c r="BQ86" s="400"/>
      <c r="BR86" s="400"/>
      <c r="BS86" s="400"/>
      <c r="BT86" s="400"/>
      <c r="BU86" s="400"/>
      <c r="BV86" s="400"/>
      <c r="BW86" s="401"/>
      <c r="BX86" s="399" t="s">
        <v>558</v>
      </c>
      <c r="BY86" s="400"/>
      <c r="BZ86" s="400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1"/>
    </row>
    <row r="87" spans="1:90" ht="12.75" hidden="1">
      <c r="A87" s="399"/>
      <c r="B87" s="400"/>
      <c r="C87" s="400"/>
      <c r="D87" s="401"/>
      <c r="E87" s="399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1"/>
      <c r="AS87" s="388"/>
      <c r="AT87" s="389"/>
      <c r="AU87" s="389"/>
      <c r="AV87" s="389"/>
      <c r="AW87" s="389"/>
      <c r="AX87" s="389"/>
      <c r="AY87" s="389"/>
      <c r="AZ87" s="389"/>
      <c r="BA87" s="86"/>
      <c r="BB87" s="86"/>
      <c r="BC87" s="399"/>
      <c r="BD87" s="400"/>
      <c r="BE87" s="400"/>
      <c r="BF87" s="400"/>
      <c r="BG87" s="400"/>
      <c r="BH87" s="400"/>
      <c r="BI87" s="400"/>
      <c r="BJ87" s="400"/>
      <c r="BK87" s="400"/>
      <c r="BL87" s="401"/>
      <c r="BM87" s="399" t="s">
        <v>416</v>
      </c>
      <c r="BN87" s="400"/>
      <c r="BO87" s="400"/>
      <c r="BP87" s="400"/>
      <c r="BQ87" s="400"/>
      <c r="BR87" s="400"/>
      <c r="BS87" s="400"/>
      <c r="BT87" s="400"/>
      <c r="BU87" s="400"/>
      <c r="BV87" s="400"/>
      <c r="BW87" s="401"/>
      <c r="BX87" s="399"/>
      <c r="BY87" s="400"/>
      <c r="BZ87" s="400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1"/>
    </row>
    <row r="88" spans="1:90" ht="12.75" hidden="1">
      <c r="A88" s="391"/>
      <c r="B88" s="392"/>
      <c r="C88" s="392"/>
      <c r="D88" s="433"/>
      <c r="E88" s="391">
        <v>1</v>
      </c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433"/>
      <c r="AS88" s="391"/>
      <c r="AT88" s="392"/>
      <c r="AU88" s="392"/>
      <c r="AV88" s="392"/>
      <c r="AW88" s="392"/>
      <c r="AX88" s="392"/>
      <c r="AY88" s="392"/>
      <c r="AZ88" s="392"/>
      <c r="BA88" s="84"/>
      <c r="BB88" s="84"/>
      <c r="BC88" s="391">
        <v>2</v>
      </c>
      <c r="BD88" s="392"/>
      <c r="BE88" s="392"/>
      <c r="BF88" s="392"/>
      <c r="BG88" s="392"/>
      <c r="BH88" s="392"/>
      <c r="BI88" s="392"/>
      <c r="BJ88" s="392"/>
      <c r="BK88" s="392"/>
      <c r="BL88" s="433"/>
      <c r="BM88" s="391">
        <v>3</v>
      </c>
      <c r="BN88" s="392"/>
      <c r="BO88" s="392"/>
      <c r="BP88" s="392"/>
      <c r="BQ88" s="392"/>
      <c r="BR88" s="392"/>
      <c r="BS88" s="392"/>
      <c r="BT88" s="392"/>
      <c r="BU88" s="392"/>
      <c r="BV88" s="392"/>
      <c r="BW88" s="433"/>
      <c r="BX88" s="391">
        <v>4</v>
      </c>
      <c r="BY88" s="392"/>
      <c r="BZ88" s="392"/>
      <c r="CA88" s="392"/>
      <c r="CB88" s="392"/>
      <c r="CC88" s="392"/>
      <c r="CD88" s="392"/>
      <c r="CE88" s="392"/>
      <c r="CF88" s="392"/>
      <c r="CG88" s="392"/>
      <c r="CH88" s="392"/>
      <c r="CI88" s="392"/>
      <c r="CJ88" s="392"/>
      <c r="CK88" s="392"/>
      <c r="CL88" s="433"/>
    </row>
    <row r="89" spans="1:90" ht="36.75" customHeight="1" hidden="1">
      <c r="A89" s="376"/>
      <c r="B89" s="377"/>
      <c r="C89" s="377"/>
      <c r="D89" s="378"/>
      <c r="E89" s="541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2"/>
      <c r="AB89" s="542"/>
      <c r="AC89" s="542"/>
      <c r="AD89" s="542"/>
      <c r="AE89" s="542"/>
      <c r="AF89" s="542"/>
      <c r="AG89" s="542"/>
      <c r="AH89" s="542"/>
      <c r="AI89" s="542"/>
      <c r="AJ89" s="542"/>
      <c r="AK89" s="542"/>
      <c r="AL89" s="542"/>
      <c r="AM89" s="542"/>
      <c r="AN89" s="542"/>
      <c r="AO89" s="542"/>
      <c r="AP89" s="542"/>
      <c r="AQ89" s="542"/>
      <c r="AR89" s="543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415"/>
      <c r="BD89" s="416"/>
      <c r="BE89" s="416"/>
      <c r="BF89" s="416"/>
      <c r="BG89" s="416"/>
      <c r="BH89" s="416"/>
      <c r="BI89" s="416"/>
      <c r="BJ89" s="416"/>
      <c r="BK89" s="416"/>
      <c r="BL89" s="417"/>
      <c r="BM89" s="496"/>
      <c r="BN89" s="383"/>
      <c r="BO89" s="383"/>
      <c r="BP89" s="383"/>
      <c r="BQ89" s="383"/>
      <c r="BR89" s="383"/>
      <c r="BS89" s="383"/>
      <c r="BT89" s="383"/>
      <c r="BU89" s="383"/>
      <c r="BV89" s="383"/>
      <c r="BW89" s="384"/>
      <c r="BX89" s="379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1"/>
    </row>
    <row r="90" spans="1:90" ht="36.75" customHeight="1" hidden="1">
      <c r="A90" s="376"/>
      <c r="B90" s="377"/>
      <c r="C90" s="377"/>
      <c r="D90" s="378"/>
      <c r="E90" s="541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  <c r="X90" s="542"/>
      <c r="Y90" s="542"/>
      <c r="Z90" s="542"/>
      <c r="AA90" s="542"/>
      <c r="AB90" s="542"/>
      <c r="AC90" s="542"/>
      <c r="AD90" s="542"/>
      <c r="AE90" s="542"/>
      <c r="AF90" s="542"/>
      <c r="AG90" s="542"/>
      <c r="AH90" s="542"/>
      <c r="AI90" s="542"/>
      <c r="AJ90" s="542"/>
      <c r="AK90" s="542"/>
      <c r="AL90" s="542"/>
      <c r="AM90" s="542"/>
      <c r="AN90" s="542"/>
      <c r="AO90" s="542"/>
      <c r="AP90" s="542"/>
      <c r="AQ90" s="542"/>
      <c r="AR90" s="543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415"/>
      <c r="BD90" s="416"/>
      <c r="BE90" s="416"/>
      <c r="BF90" s="416"/>
      <c r="BG90" s="416"/>
      <c r="BH90" s="416"/>
      <c r="BI90" s="416"/>
      <c r="BJ90" s="416"/>
      <c r="BK90" s="416"/>
      <c r="BL90" s="417"/>
      <c r="BM90" s="496"/>
      <c r="BN90" s="383"/>
      <c r="BO90" s="383"/>
      <c r="BP90" s="383"/>
      <c r="BQ90" s="383"/>
      <c r="BR90" s="383"/>
      <c r="BS90" s="383"/>
      <c r="BT90" s="383"/>
      <c r="BU90" s="383"/>
      <c r="BV90" s="383"/>
      <c r="BW90" s="384"/>
      <c r="BX90" s="379"/>
      <c r="BY90" s="380"/>
      <c r="BZ90" s="380"/>
      <c r="CA90" s="380"/>
      <c r="CB90" s="380"/>
      <c r="CC90" s="380"/>
      <c r="CD90" s="380"/>
      <c r="CE90" s="380"/>
      <c r="CF90" s="380"/>
      <c r="CG90" s="380"/>
      <c r="CH90" s="380"/>
      <c r="CI90" s="380"/>
      <c r="CJ90" s="380"/>
      <c r="CK90" s="380"/>
      <c r="CL90" s="381"/>
    </row>
    <row r="91" spans="1:90" ht="36.75" customHeight="1" hidden="1">
      <c r="A91" s="376"/>
      <c r="B91" s="377"/>
      <c r="C91" s="377"/>
      <c r="D91" s="378"/>
      <c r="E91" s="541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2"/>
      <c r="AK91" s="542"/>
      <c r="AL91" s="542"/>
      <c r="AM91" s="542"/>
      <c r="AN91" s="542"/>
      <c r="AO91" s="542"/>
      <c r="AP91" s="542"/>
      <c r="AQ91" s="542"/>
      <c r="AR91" s="543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415"/>
      <c r="BD91" s="416"/>
      <c r="BE91" s="416"/>
      <c r="BF91" s="416"/>
      <c r="BG91" s="416"/>
      <c r="BH91" s="416"/>
      <c r="BI91" s="416"/>
      <c r="BJ91" s="416"/>
      <c r="BK91" s="416"/>
      <c r="BL91" s="417"/>
      <c r="BM91" s="496"/>
      <c r="BN91" s="383"/>
      <c r="BO91" s="383"/>
      <c r="BP91" s="383"/>
      <c r="BQ91" s="383"/>
      <c r="BR91" s="383"/>
      <c r="BS91" s="383"/>
      <c r="BT91" s="383"/>
      <c r="BU91" s="383"/>
      <c r="BV91" s="383"/>
      <c r="BW91" s="384"/>
      <c r="BX91" s="379"/>
      <c r="BY91" s="380"/>
      <c r="BZ91" s="380"/>
      <c r="CA91" s="380"/>
      <c r="CB91" s="380"/>
      <c r="CC91" s="380"/>
      <c r="CD91" s="380"/>
      <c r="CE91" s="380"/>
      <c r="CF91" s="380"/>
      <c r="CG91" s="380"/>
      <c r="CH91" s="380"/>
      <c r="CI91" s="380"/>
      <c r="CJ91" s="380"/>
      <c r="CK91" s="380"/>
      <c r="CL91" s="381"/>
    </row>
    <row r="92" spans="1:90" ht="12.75" hidden="1">
      <c r="A92" s="376">
        <v>2</v>
      </c>
      <c r="B92" s="377"/>
      <c r="C92" s="377"/>
      <c r="D92" s="378"/>
      <c r="E92" s="541"/>
      <c r="F92" s="542"/>
      <c r="G92" s="542"/>
      <c r="H92" s="542"/>
      <c r="I92" s="542"/>
      <c r="J92" s="542"/>
      <c r="K92" s="542"/>
      <c r="L92" s="542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2"/>
      <c r="X92" s="542"/>
      <c r="Y92" s="542"/>
      <c r="Z92" s="542"/>
      <c r="AA92" s="542"/>
      <c r="AB92" s="542"/>
      <c r="AC92" s="542"/>
      <c r="AD92" s="542"/>
      <c r="AE92" s="542"/>
      <c r="AF92" s="542"/>
      <c r="AG92" s="542"/>
      <c r="AH92" s="542"/>
      <c r="AI92" s="542"/>
      <c r="AJ92" s="542"/>
      <c r="AK92" s="542"/>
      <c r="AL92" s="542"/>
      <c r="AM92" s="542"/>
      <c r="AN92" s="542"/>
      <c r="AO92" s="542"/>
      <c r="AP92" s="542"/>
      <c r="AQ92" s="542"/>
      <c r="AR92" s="543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415"/>
      <c r="BD92" s="416"/>
      <c r="BE92" s="416"/>
      <c r="BF92" s="416"/>
      <c r="BG92" s="416"/>
      <c r="BH92" s="416"/>
      <c r="BI92" s="416"/>
      <c r="BJ92" s="416"/>
      <c r="BK92" s="416"/>
      <c r="BL92" s="417"/>
      <c r="BM92" s="382"/>
      <c r="BN92" s="383"/>
      <c r="BO92" s="383"/>
      <c r="BP92" s="383"/>
      <c r="BQ92" s="383"/>
      <c r="BR92" s="383"/>
      <c r="BS92" s="383"/>
      <c r="BT92" s="383"/>
      <c r="BU92" s="383"/>
      <c r="BV92" s="383"/>
      <c r="BW92" s="384"/>
      <c r="BX92" s="379"/>
      <c r="BY92" s="380"/>
      <c r="BZ92" s="380"/>
      <c r="CA92" s="380"/>
      <c r="CB92" s="380"/>
      <c r="CC92" s="380"/>
      <c r="CD92" s="380"/>
      <c r="CE92" s="380"/>
      <c r="CF92" s="380"/>
      <c r="CG92" s="380"/>
      <c r="CH92" s="380"/>
      <c r="CI92" s="380"/>
      <c r="CJ92" s="380"/>
      <c r="CK92" s="380"/>
      <c r="CL92" s="381"/>
    </row>
    <row r="93" spans="1:90" ht="17.25" customHeight="1" hidden="1">
      <c r="A93" s="430">
        <v>3</v>
      </c>
      <c r="B93" s="431"/>
      <c r="C93" s="431"/>
      <c r="D93" s="432"/>
      <c r="E93" s="393" t="s">
        <v>560</v>
      </c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94"/>
      <c r="AN93" s="394"/>
      <c r="AO93" s="394"/>
      <c r="AP93" s="394"/>
      <c r="AQ93" s="394"/>
      <c r="AR93" s="395"/>
      <c r="AS93" s="511">
        <v>342</v>
      </c>
      <c r="AT93" s="512"/>
      <c r="AU93" s="512"/>
      <c r="AV93" s="512"/>
      <c r="AW93" s="512"/>
      <c r="AX93" s="512"/>
      <c r="AY93" s="512"/>
      <c r="AZ93" s="512"/>
      <c r="BA93" s="142"/>
      <c r="BB93" s="142"/>
      <c r="BC93" s="382"/>
      <c r="BD93" s="383"/>
      <c r="BE93" s="383"/>
      <c r="BF93" s="383"/>
      <c r="BG93" s="383"/>
      <c r="BH93" s="383"/>
      <c r="BI93" s="383"/>
      <c r="BJ93" s="383"/>
      <c r="BK93" s="383"/>
      <c r="BL93" s="384"/>
      <c r="BM93" s="496"/>
      <c r="BN93" s="497"/>
      <c r="BO93" s="497"/>
      <c r="BP93" s="497"/>
      <c r="BQ93" s="497"/>
      <c r="BR93" s="497"/>
      <c r="BS93" s="497"/>
      <c r="BT93" s="497"/>
      <c r="BU93" s="497"/>
      <c r="BV93" s="497"/>
      <c r="BW93" s="498"/>
      <c r="BX93" s="575">
        <v>200000</v>
      </c>
      <c r="BY93" s="576"/>
      <c r="BZ93" s="576"/>
      <c r="CA93" s="576"/>
      <c r="CB93" s="576"/>
      <c r="CC93" s="576"/>
      <c r="CD93" s="576"/>
      <c r="CE93" s="576"/>
      <c r="CF93" s="576"/>
      <c r="CG93" s="576"/>
      <c r="CH93" s="576"/>
      <c r="CI93" s="576"/>
      <c r="CJ93" s="576"/>
      <c r="CK93" s="576"/>
      <c r="CL93" s="577"/>
    </row>
    <row r="94" spans="1:90" ht="17.25" customHeight="1" hidden="1">
      <c r="A94" s="430">
        <v>1</v>
      </c>
      <c r="B94" s="431"/>
      <c r="C94" s="431"/>
      <c r="D94" s="432"/>
      <c r="E94" s="393" t="s">
        <v>562</v>
      </c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94"/>
      <c r="AN94" s="394"/>
      <c r="AO94" s="394"/>
      <c r="AP94" s="394"/>
      <c r="AQ94" s="394"/>
      <c r="AR94" s="395"/>
      <c r="AS94" s="511">
        <v>342</v>
      </c>
      <c r="AT94" s="512"/>
      <c r="AU94" s="512"/>
      <c r="AV94" s="512"/>
      <c r="AW94" s="512"/>
      <c r="AX94" s="512"/>
      <c r="AY94" s="512"/>
      <c r="AZ94" s="512"/>
      <c r="BA94" s="142"/>
      <c r="BB94" s="142"/>
      <c r="BC94" s="382"/>
      <c r="BD94" s="383"/>
      <c r="BE94" s="383"/>
      <c r="BF94" s="383"/>
      <c r="BG94" s="383"/>
      <c r="BH94" s="383"/>
      <c r="BI94" s="383"/>
      <c r="BJ94" s="383"/>
      <c r="BK94" s="383"/>
      <c r="BL94" s="384"/>
      <c r="BM94" s="496"/>
      <c r="BN94" s="497"/>
      <c r="BO94" s="497"/>
      <c r="BP94" s="497"/>
      <c r="BQ94" s="497"/>
      <c r="BR94" s="497"/>
      <c r="BS94" s="497"/>
      <c r="BT94" s="497"/>
      <c r="BU94" s="497"/>
      <c r="BV94" s="497"/>
      <c r="BW94" s="498"/>
      <c r="BX94" s="575"/>
      <c r="BY94" s="576"/>
      <c r="BZ94" s="576"/>
      <c r="CA94" s="576"/>
      <c r="CB94" s="576"/>
      <c r="CC94" s="576"/>
      <c r="CD94" s="576"/>
      <c r="CE94" s="576"/>
      <c r="CF94" s="576"/>
      <c r="CG94" s="576"/>
      <c r="CH94" s="576"/>
      <c r="CI94" s="576"/>
      <c r="CJ94" s="576"/>
      <c r="CK94" s="576"/>
      <c r="CL94" s="577"/>
    </row>
    <row r="95" spans="1:90" ht="12.75" hidden="1">
      <c r="A95" s="376"/>
      <c r="B95" s="377"/>
      <c r="C95" s="377"/>
      <c r="D95" s="378"/>
      <c r="E95" s="382" t="s">
        <v>388</v>
      </c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4"/>
      <c r="AS95" s="396"/>
      <c r="AT95" s="397"/>
      <c r="AU95" s="397"/>
      <c r="AV95" s="397"/>
      <c r="AW95" s="397"/>
      <c r="AX95" s="397"/>
      <c r="AY95" s="397"/>
      <c r="AZ95" s="397"/>
      <c r="BA95" s="106"/>
      <c r="BB95" s="106"/>
      <c r="BC95" s="412" t="s">
        <v>35</v>
      </c>
      <c r="BD95" s="413"/>
      <c r="BE95" s="413"/>
      <c r="BF95" s="413"/>
      <c r="BG95" s="413"/>
      <c r="BH95" s="413"/>
      <c r="BI95" s="413"/>
      <c r="BJ95" s="413"/>
      <c r="BK95" s="413"/>
      <c r="BL95" s="414"/>
      <c r="BM95" s="396" t="s">
        <v>35</v>
      </c>
      <c r="BN95" s="397"/>
      <c r="BO95" s="397"/>
      <c r="BP95" s="397"/>
      <c r="BQ95" s="397"/>
      <c r="BR95" s="397"/>
      <c r="BS95" s="397"/>
      <c r="BT95" s="397"/>
      <c r="BU95" s="397"/>
      <c r="BV95" s="397"/>
      <c r="BW95" s="398"/>
      <c r="BX95" s="385">
        <f>BX94</f>
        <v>0</v>
      </c>
      <c r="BY95" s="386"/>
      <c r="BZ95" s="386"/>
      <c r="CA95" s="386"/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7"/>
    </row>
    <row r="96" ht="9" customHeight="1"/>
    <row r="97" spans="1:94" s="73" customFormat="1" ht="15">
      <c r="A97" s="115" t="s">
        <v>459</v>
      </c>
      <c r="B97" s="112"/>
      <c r="C97" s="112"/>
      <c r="D97" s="112"/>
      <c r="E97" s="112"/>
      <c r="F97" s="112"/>
      <c r="G97" s="112"/>
      <c r="H97" s="578" t="s">
        <v>563</v>
      </c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S97" s="579"/>
      <c r="T97" s="579"/>
      <c r="U97" s="579"/>
      <c r="V97" s="579"/>
      <c r="W97" s="579"/>
      <c r="X97" s="579"/>
      <c r="Y97" s="579"/>
      <c r="Z97" s="579"/>
      <c r="AA97" s="579"/>
      <c r="AB97" s="579"/>
      <c r="AC97" s="579"/>
      <c r="AD97" s="579"/>
      <c r="AE97" s="579"/>
      <c r="AF97" s="579"/>
      <c r="AG97" s="579"/>
      <c r="AH97" s="579"/>
      <c r="AI97" s="579"/>
      <c r="AJ97" s="579"/>
      <c r="AK97" s="579"/>
      <c r="AL97" s="579"/>
      <c r="AM97" s="579"/>
      <c r="AN97" s="579"/>
      <c r="AO97" s="579"/>
      <c r="AP97" s="579"/>
      <c r="AQ97" s="579"/>
      <c r="AR97" s="579"/>
      <c r="AS97" s="579"/>
      <c r="AT97" s="579"/>
      <c r="AU97" s="579"/>
      <c r="AV97" s="579"/>
      <c r="AW97" s="579"/>
      <c r="AX97" s="579"/>
      <c r="AY97" s="579"/>
      <c r="AZ97" s="579"/>
      <c r="BA97" s="579"/>
      <c r="BB97" s="579"/>
      <c r="BC97" s="579"/>
      <c r="BD97" s="579"/>
      <c r="BE97" s="579"/>
      <c r="BF97" s="579"/>
      <c r="BG97" s="579"/>
      <c r="BH97" s="579"/>
      <c r="BI97" s="579"/>
      <c r="BJ97" s="579"/>
      <c r="BK97" s="579"/>
      <c r="BL97" s="579"/>
      <c r="BM97" s="579"/>
      <c r="BN97" s="579"/>
      <c r="BO97" s="579"/>
      <c r="BP97" s="579"/>
      <c r="BQ97" s="579"/>
      <c r="BR97" s="579"/>
      <c r="BS97" s="579"/>
      <c r="BT97" s="579"/>
      <c r="BU97" s="579"/>
      <c r="BV97" s="579"/>
      <c r="BW97" s="579"/>
      <c r="BX97" s="579"/>
      <c r="BY97" s="579"/>
      <c r="BZ97" s="579"/>
      <c r="CA97" s="579"/>
      <c r="CB97" s="579"/>
      <c r="CC97" s="579"/>
      <c r="CD97" s="579"/>
      <c r="CE97" s="579"/>
      <c r="CF97" s="579"/>
      <c r="CG97" s="579"/>
      <c r="CH97" s="579"/>
      <c r="CI97" s="579"/>
      <c r="CJ97" s="579"/>
      <c r="CK97" s="579"/>
      <c r="CL97" s="579"/>
      <c r="CM97" s="579"/>
      <c r="CN97" s="579"/>
      <c r="CO97" s="579"/>
      <c r="CP97" s="579"/>
    </row>
    <row r="98" spans="1:94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3"/>
      <c r="CN98" s="73"/>
      <c r="CO98" s="73"/>
      <c r="CP98" s="73"/>
    </row>
    <row r="99" spans="1:90" ht="12.75">
      <c r="A99" s="403" t="s">
        <v>357</v>
      </c>
      <c r="B99" s="404"/>
      <c r="C99" s="404"/>
      <c r="D99" s="405"/>
      <c r="E99" s="403" t="s">
        <v>390</v>
      </c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4"/>
      <c r="AQ99" s="404"/>
      <c r="AR99" s="405"/>
      <c r="AS99" s="403" t="s">
        <v>407</v>
      </c>
      <c r="AT99" s="404"/>
      <c r="AU99" s="404"/>
      <c r="AV99" s="404"/>
      <c r="AW99" s="404"/>
      <c r="AX99" s="404"/>
      <c r="AY99" s="404"/>
      <c r="AZ99" s="404"/>
      <c r="BA99" s="82"/>
      <c r="BB99" s="82"/>
      <c r="BC99" s="403" t="s">
        <v>392</v>
      </c>
      <c r="BD99" s="404"/>
      <c r="BE99" s="404"/>
      <c r="BF99" s="404"/>
      <c r="BG99" s="404"/>
      <c r="BH99" s="404"/>
      <c r="BI99" s="404"/>
      <c r="BJ99" s="404"/>
      <c r="BK99" s="404"/>
      <c r="BL99" s="405"/>
      <c r="BM99" s="403" t="s">
        <v>556</v>
      </c>
      <c r="BN99" s="404"/>
      <c r="BO99" s="404"/>
      <c r="BP99" s="404"/>
      <c r="BQ99" s="404"/>
      <c r="BR99" s="404"/>
      <c r="BS99" s="404"/>
      <c r="BT99" s="404"/>
      <c r="BU99" s="404"/>
      <c r="BV99" s="404"/>
      <c r="BW99" s="405"/>
      <c r="BX99" s="403" t="s">
        <v>394</v>
      </c>
      <c r="BY99" s="404"/>
      <c r="BZ99" s="404"/>
      <c r="CA99" s="404"/>
      <c r="CB99" s="404"/>
      <c r="CC99" s="404"/>
      <c r="CD99" s="404"/>
      <c r="CE99" s="404"/>
      <c r="CF99" s="404"/>
      <c r="CG99" s="404"/>
      <c r="CH99" s="404"/>
      <c r="CI99" s="404"/>
      <c r="CJ99" s="404"/>
      <c r="CK99" s="404"/>
      <c r="CL99" s="405"/>
    </row>
    <row r="100" spans="1:90" ht="12.75">
      <c r="A100" s="399" t="s">
        <v>365</v>
      </c>
      <c r="B100" s="400"/>
      <c r="C100" s="400"/>
      <c r="D100" s="401"/>
      <c r="E100" s="399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1"/>
      <c r="AS100" s="399"/>
      <c r="AT100" s="400"/>
      <c r="AU100" s="400"/>
      <c r="AV100" s="400"/>
      <c r="AW100" s="400"/>
      <c r="AX100" s="400"/>
      <c r="AY100" s="400"/>
      <c r="AZ100" s="400"/>
      <c r="BA100" s="86"/>
      <c r="BB100" s="86"/>
      <c r="BC100" s="399"/>
      <c r="BD100" s="400"/>
      <c r="BE100" s="400"/>
      <c r="BF100" s="400"/>
      <c r="BG100" s="400"/>
      <c r="BH100" s="400"/>
      <c r="BI100" s="400"/>
      <c r="BJ100" s="400"/>
      <c r="BK100" s="400"/>
      <c r="BL100" s="401"/>
      <c r="BM100" s="399" t="s">
        <v>557</v>
      </c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1"/>
      <c r="BX100" s="399" t="s">
        <v>558</v>
      </c>
      <c r="BY100" s="400"/>
      <c r="BZ100" s="400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1"/>
    </row>
    <row r="101" spans="1:90" ht="12.75">
      <c r="A101" s="399"/>
      <c r="B101" s="400"/>
      <c r="C101" s="400"/>
      <c r="D101" s="401"/>
      <c r="E101" s="399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1"/>
      <c r="AS101" s="388"/>
      <c r="AT101" s="389"/>
      <c r="AU101" s="389"/>
      <c r="AV101" s="389"/>
      <c r="AW101" s="389"/>
      <c r="AX101" s="389"/>
      <c r="AY101" s="389"/>
      <c r="AZ101" s="389"/>
      <c r="BA101" s="86"/>
      <c r="BB101" s="86"/>
      <c r="BC101" s="399"/>
      <c r="BD101" s="400"/>
      <c r="BE101" s="400"/>
      <c r="BF101" s="400"/>
      <c r="BG101" s="400"/>
      <c r="BH101" s="400"/>
      <c r="BI101" s="400"/>
      <c r="BJ101" s="400"/>
      <c r="BK101" s="400"/>
      <c r="BL101" s="401"/>
      <c r="BM101" s="399" t="s">
        <v>416</v>
      </c>
      <c r="BN101" s="400"/>
      <c r="BO101" s="400"/>
      <c r="BP101" s="400"/>
      <c r="BQ101" s="400"/>
      <c r="BR101" s="400"/>
      <c r="BS101" s="400"/>
      <c r="BT101" s="400"/>
      <c r="BU101" s="400"/>
      <c r="BV101" s="400"/>
      <c r="BW101" s="401"/>
      <c r="BX101" s="399"/>
      <c r="BY101" s="400"/>
      <c r="BZ101" s="400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1"/>
    </row>
    <row r="102" spans="1:90" ht="12.75">
      <c r="A102" s="391"/>
      <c r="B102" s="392"/>
      <c r="C102" s="392"/>
      <c r="D102" s="433"/>
      <c r="E102" s="391">
        <v>1</v>
      </c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  <c r="AK102" s="392"/>
      <c r="AL102" s="392"/>
      <c r="AM102" s="392"/>
      <c r="AN102" s="392"/>
      <c r="AO102" s="392"/>
      <c r="AP102" s="392"/>
      <c r="AQ102" s="392"/>
      <c r="AR102" s="433"/>
      <c r="AS102" s="391"/>
      <c r="AT102" s="392"/>
      <c r="AU102" s="392"/>
      <c r="AV102" s="392"/>
      <c r="AW102" s="392"/>
      <c r="AX102" s="392"/>
      <c r="AY102" s="392"/>
      <c r="AZ102" s="392"/>
      <c r="BA102" s="84"/>
      <c r="BB102" s="84"/>
      <c r="BC102" s="391">
        <v>2</v>
      </c>
      <c r="BD102" s="392"/>
      <c r="BE102" s="392"/>
      <c r="BF102" s="392"/>
      <c r="BG102" s="392"/>
      <c r="BH102" s="392"/>
      <c r="BI102" s="392"/>
      <c r="BJ102" s="392"/>
      <c r="BK102" s="392"/>
      <c r="BL102" s="433"/>
      <c r="BM102" s="391">
        <v>3</v>
      </c>
      <c r="BN102" s="392"/>
      <c r="BO102" s="392"/>
      <c r="BP102" s="392"/>
      <c r="BQ102" s="392"/>
      <c r="BR102" s="392"/>
      <c r="BS102" s="392"/>
      <c r="BT102" s="392"/>
      <c r="BU102" s="392"/>
      <c r="BV102" s="392"/>
      <c r="BW102" s="433"/>
      <c r="BX102" s="391">
        <v>4</v>
      </c>
      <c r="BY102" s="392"/>
      <c r="BZ102" s="392"/>
      <c r="CA102" s="392"/>
      <c r="CB102" s="392"/>
      <c r="CC102" s="392"/>
      <c r="CD102" s="392"/>
      <c r="CE102" s="392"/>
      <c r="CF102" s="392"/>
      <c r="CG102" s="392"/>
      <c r="CH102" s="392"/>
      <c r="CI102" s="392"/>
      <c r="CJ102" s="392"/>
      <c r="CK102" s="392"/>
      <c r="CL102" s="433"/>
    </row>
    <row r="103" spans="1:90" ht="12.75">
      <c r="A103" s="376"/>
      <c r="B103" s="377"/>
      <c r="C103" s="377"/>
      <c r="D103" s="378"/>
      <c r="E103" s="541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42"/>
      <c r="AD103" s="542"/>
      <c r="AE103" s="542"/>
      <c r="AF103" s="542"/>
      <c r="AG103" s="542"/>
      <c r="AH103" s="542"/>
      <c r="AI103" s="542"/>
      <c r="AJ103" s="542"/>
      <c r="AK103" s="542"/>
      <c r="AL103" s="542"/>
      <c r="AM103" s="542"/>
      <c r="AN103" s="542"/>
      <c r="AO103" s="542"/>
      <c r="AP103" s="542"/>
      <c r="AQ103" s="542"/>
      <c r="AR103" s="543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415"/>
      <c r="BD103" s="416"/>
      <c r="BE103" s="416"/>
      <c r="BF103" s="416"/>
      <c r="BG103" s="416"/>
      <c r="BH103" s="416"/>
      <c r="BI103" s="416"/>
      <c r="BJ103" s="416"/>
      <c r="BK103" s="416"/>
      <c r="BL103" s="417"/>
      <c r="BM103" s="496"/>
      <c r="BN103" s="383"/>
      <c r="BO103" s="383"/>
      <c r="BP103" s="383"/>
      <c r="BQ103" s="383"/>
      <c r="BR103" s="383"/>
      <c r="BS103" s="383"/>
      <c r="BT103" s="383"/>
      <c r="BU103" s="383"/>
      <c r="BV103" s="383"/>
      <c r="BW103" s="384"/>
      <c r="BX103" s="379"/>
      <c r="BY103" s="380"/>
      <c r="BZ103" s="380"/>
      <c r="CA103" s="380"/>
      <c r="CB103" s="380"/>
      <c r="CC103" s="380"/>
      <c r="CD103" s="380"/>
      <c r="CE103" s="380"/>
      <c r="CF103" s="380"/>
      <c r="CG103" s="380"/>
      <c r="CH103" s="380"/>
      <c r="CI103" s="380"/>
      <c r="CJ103" s="380"/>
      <c r="CK103" s="380"/>
      <c r="CL103" s="381"/>
    </row>
    <row r="104" spans="1:90" ht="12.75">
      <c r="A104" s="376"/>
      <c r="B104" s="377"/>
      <c r="C104" s="377"/>
      <c r="D104" s="378"/>
      <c r="E104" s="541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  <c r="AH104" s="542"/>
      <c r="AI104" s="542"/>
      <c r="AJ104" s="542"/>
      <c r="AK104" s="542"/>
      <c r="AL104" s="542"/>
      <c r="AM104" s="542"/>
      <c r="AN104" s="542"/>
      <c r="AO104" s="542"/>
      <c r="AP104" s="542"/>
      <c r="AQ104" s="542"/>
      <c r="AR104" s="543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415"/>
      <c r="BD104" s="416"/>
      <c r="BE104" s="416"/>
      <c r="BF104" s="416"/>
      <c r="BG104" s="416"/>
      <c r="BH104" s="416"/>
      <c r="BI104" s="416"/>
      <c r="BJ104" s="416"/>
      <c r="BK104" s="416"/>
      <c r="BL104" s="417"/>
      <c r="BM104" s="496"/>
      <c r="BN104" s="383"/>
      <c r="BO104" s="383"/>
      <c r="BP104" s="383"/>
      <c r="BQ104" s="383"/>
      <c r="BR104" s="383"/>
      <c r="BS104" s="383"/>
      <c r="BT104" s="383"/>
      <c r="BU104" s="383"/>
      <c r="BV104" s="383"/>
      <c r="BW104" s="384"/>
      <c r="BX104" s="379"/>
      <c r="BY104" s="380"/>
      <c r="BZ104" s="380"/>
      <c r="CA104" s="380"/>
      <c r="CB104" s="380"/>
      <c r="CC104" s="380"/>
      <c r="CD104" s="380"/>
      <c r="CE104" s="380"/>
      <c r="CF104" s="380"/>
      <c r="CG104" s="380"/>
      <c r="CH104" s="380"/>
      <c r="CI104" s="380"/>
      <c r="CJ104" s="380"/>
      <c r="CK104" s="380"/>
      <c r="CL104" s="381"/>
    </row>
    <row r="105" spans="1:90" ht="12.75">
      <c r="A105" s="376"/>
      <c r="B105" s="377"/>
      <c r="C105" s="377"/>
      <c r="D105" s="378"/>
      <c r="E105" s="541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42"/>
      <c r="AD105" s="542"/>
      <c r="AE105" s="542"/>
      <c r="AF105" s="542"/>
      <c r="AG105" s="542"/>
      <c r="AH105" s="542"/>
      <c r="AI105" s="542"/>
      <c r="AJ105" s="542"/>
      <c r="AK105" s="542"/>
      <c r="AL105" s="542"/>
      <c r="AM105" s="542"/>
      <c r="AN105" s="542"/>
      <c r="AO105" s="542"/>
      <c r="AP105" s="542"/>
      <c r="AQ105" s="542"/>
      <c r="AR105" s="543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415"/>
      <c r="BD105" s="416"/>
      <c r="BE105" s="416"/>
      <c r="BF105" s="416"/>
      <c r="BG105" s="416"/>
      <c r="BH105" s="416"/>
      <c r="BI105" s="416"/>
      <c r="BJ105" s="416"/>
      <c r="BK105" s="416"/>
      <c r="BL105" s="417"/>
      <c r="BM105" s="496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4"/>
      <c r="BX105" s="379"/>
      <c r="BY105" s="380"/>
      <c r="BZ105" s="380"/>
      <c r="CA105" s="380"/>
      <c r="CB105" s="380"/>
      <c r="CC105" s="380"/>
      <c r="CD105" s="380"/>
      <c r="CE105" s="380"/>
      <c r="CF105" s="380"/>
      <c r="CG105" s="380"/>
      <c r="CH105" s="380"/>
      <c r="CI105" s="380"/>
      <c r="CJ105" s="380"/>
      <c r="CK105" s="380"/>
      <c r="CL105" s="381"/>
    </row>
    <row r="106" spans="1:90" ht="12.75">
      <c r="A106" s="376">
        <v>2</v>
      </c>
      <c r="B106" s="377"/>
      <c r="C106" s="377"/>
      <c r="D106" s="378"/>
      <c r="E106" s="541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542"/>
      <c r="Y106" s="542"/>
      <c r="Z106" s="542"/>
      <c r="AA106" s="542"/>
      <c r="AB106" s="542"/>
      <c r="AC106" s="542"/>
      <c r="AD106" s="542"/>
      <c r="AE106" s="542"/>
      <c r="AF106" s="542"/>
      <c r="AG106" s="542"/>
      <c r="AH106" s="542"/>
      <c r="AI106" s="542"/>
      <c r="AJ106" s="542"/>
      <c r="AK106" s="542"/>
      <c r="AL106" s="542"/>
      <c r="AM106" s="542"/>
      <c r="AN106" s="542"/>
      <c r="AO106" s="542"/>
      <c r="AP106" s="542"/>
      <c r="AQ106" s="542"/>
      <c r="AR106" s="543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415"/>
      <c r="BD106" s="416"/>
      <c r="BE106" s="416"/>
      <c r="BF106" s="416"/>
      <c r="BG106" s="416"/>
      <c r="BH106" s="416"/>
      <c r="BI106" s="416"/>
      <c r="BJ106" s="416"/>
      <c r="BK106" s="416"/>
      <c r="BL106" s="417"/>
      <c r="BM106" s="382"/>
      <c r="BN106" s="383"/>
      <c r="BO106" s="383"/>
      <c r="BP106" s="383"/>
      <c r="BQ106" s="383"/>
      <c r="BR106" s="383"/>
      <c r="BS106" s="383"/>
      <c r="BT106" s="383"/>
      <c r="BU106" s="383"/>
      <c r="BV106" s="383"/>
      <c r="BW106" s="384"/>
      <c r="BX106" s="379"/>
      <c r="BY106" s="380"/>
      <c r="BZ106" s="380"/>
      <c r="CA106" s="380"/>
      <c r="CB106" s="380"/>
      <c r="CC106" s="380"/>
      <c r="CD106" s="380"/>
      <c r="CE106" s="380"/>
      <c r="CF106" s="380"/>
      <c r="CG106" s="380"/>
      <c r="CH106" s="380"/>
      <c r="CI106" s="380"/>
      <c r="CJ106" s="380"/>
      <c r="CK106" s="380"/>
      <c r="CL106" s="381"/>
    </row>
    <row r="107" spans="1:90" ht="12.75">
      <c r="A107" s="430">
        <v>3</v>
      </c>
      <c r="B107" s="431"/>
      <c r="C107" s="431"/>
      <c r="D107" s="432"/>
      <c r="E107" s="393" t="s">
        <v>564</v>
      </c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5"/>
      <c r="AS107" s="511">
        <v>342</v>
      </c>
      <c r="AT107" s="512"/>
      <c r="AU107" s="512"/>
      <c r="AV107" s="512"/>
      <c r="AW107" s="512"/>
      <c r="AX107" s="512"/>
      <c r="AY107" s="512"/>
      <c r="AZ107" s="512"/>
      <c r="BA107" s="142"/>
      <c r="BB107" s="142"/>
      <c r="BC107" s="382"/>
      <c r="BD107" s="383"/>
      <c r="BE107" s="383"/>
      <c r="BF107" s="383"/>
      <c r="BG107" s="383"/>
      <c r="BH107" s="383"/>
      <c r="BI107" s="383"/>
      <c r="BJ107" s="383"/>
      <c r="BK107" s="383"/>
      <c r="BL107" s="384"/>
      <c r="BM107" s="496"/>
      <c r="BN107" s="497"/>
      <c r="BO107" s="497"/>
      <c r="BP107" s="497"/>
      <c r="BQ107" s="497"/>
      <c r="BR107" s="497"/>
      <c r="BS107" s="497"/>
      <c r="BT107" s="497"/>
      <c r="BU107" s="497"/>
      <c r="BV107" s="497"/>
      <c r="BW107" s="498"/>
      <c r="BX107" s="575">
        <v>120000</v>
      </c>
      <c r="BY107" s="576"/>
      <c r="BZ107" s="576"/>
      <c r="CA107" s="576"/>
      <c r="CB107" s="576"/>
      <c r="CC107" s="576"/>
      <c r="CD107" s="576"/>
      <c r="CE107" s="576"/>
      <c r="CF107" s="576"/>
      <c r="CG107" s="576"/>
      <c r="CH107" s="576"/>
      <c r="CI107" s="576"/>
      <c r="CJ107" s="576"/>
      <c r="CK107" s="576"/>
      <c r="CL107" s="577"/>
    </row>
    <row r="108" spans="1:90" ht="12.75">
      <c r="A108" s="376"/>
      <c r="B108" s="377"/>
      <c r="C108" s="377"/>
      <c r="D108" s="378"/>
      <c r="E108" s="382" t="s">
        <v>388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4"/>
      <c r="AS108" s="396"/>
      <c r="AT108" s="397"/>
      <c r="AU108" s="397"/>
      <c r="AV108" s="397"/>
      <c r="AW108" s="397"/>
      <c r="AX108" s="397"/>
      <c r="AY108" s="397"/>
      <c r="AZ108" s="397"/>
      <c r="BA108" s="106"/>
      <c r="BB108" s="106"/>
      <c r="BC108" s="412" t="s">
        <v>35</v>
      </c>
      <c r="BD108" s="413"/>
      <c r="BE108" s="413"/>
      <c r="BF108" s="413"/>
      <c r="BG108" s="413"/>
      <c r="BH108" s="413"/>
      <c r="BI108" s="413"/>
      <c r="BJ108" s="413"/>
      <c r="BK108" s="413"/>
      <c r="BL108" s="414"/>
      <c r="BM108" s="396" t="s">
        <v>35</v>
      </c>
      <c r="BN108" s="397"/>
      <c r="BO108" s="397"/>
      <c r="BP108" s="397"/>
      <c r="BQ108" s="397"/>
      <c r="BR108" s="397"/>
      <c r="BS108" s="397"/>
      <c r="BT108" s="397"/>
      <c r="BU108" s="397"/>
      <c r="BV108" s="397"/>
      <c r="BW108" s="398"/>
      <c r="BX108" s="385">
        <f>SUM(BX107:BX107)</f>
        <v>120000</v>
      </c>
      <c r="BY108" s="386"/>
      <c r="BZ108" s="386"/>
      <c r="CA108" s="386"/>
      <c r="CB108" s="386"/>
      <c r="CC108" s="386"/>
      <c r="CD108" s="386"/>
      <c r="CE108" s="386"/>
      <c r="CF108" s="386"/>
      <c r="CG108" s="386"/>
      <c r="CH108" s="386"/>
      <c r="CI108" s="386"/>
      <c r="CJ108" s="386"/>
      <c r="CK108" s="386"/>
      <c r="CL108" s="387"/>
    </row>
    <row r="110" spans="1:94" ht="15">
      <c r="A110" s="115" t="s">
        <v>459</v>
      </c>
      <c r="B110" s="112"/>
      <c r="C110" s="112"/>
      <c r="D110" s="112"/>
      <c r="E110" s="112"/>
      <c r="F110" s="112"/>
      <c r="G110" s="112"/>
      <c r="H110" s="578" t="s">
        <v>606</v>
      </c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79"/>
      <c r="U110" s="579"/>
      <c r="V110" s="579"/>
      <c r="W110" s="579"/>
      <c r="X110" s="579"/>
      <c r="Y110" s="579"/>
      <c r="Z110" s="579"/>
      <c r="AA110" s="579"/>
      <c r="AB110" s="579"/>
      <c r="AC110" s="579"/>
      <c r="AD110" s="579"/>
      <c r="AE110" s="579"/>
      <c r="AF110" s="579"/>
      <c r="AG110" s="579"/>
      <c r="AH110" s="579"/>
      <c r="AI110" s="579"/>
      <c r="AJ110" s="579"/>
      <c r="AK110" s="579"/>
      <c r="AL110" s="579"/>
      <c r="AM110" s="579"/>
      <c r="AN110" s="579"/>
      <c r="AO110" s="579"/>
      <c r="AP110" s="579"/>
      <c r="AQ110" s="579"/>
      <c r="AR110" s="579"/>
      <c r="AS110" s="579"/>
      <c r="AT110" s="579"/>
      <c r="AU110" s="579"/>
      <c r="AV110" s="579"/>
      <c r="AW110" s="579"/>
      <c r="AX110" s="579"/>
      <c r="AY110" s="579"/>
      <c r="AZ110" s="579"/>
      <c r="BA110" s="579"/>
      <c r="BB110" s="579"/>
      <c r="BC110" s="579"/>
      <c r="BD110" s="579"/>
      <c r="BE110" s="579"/>
      <c r="BF110" s="579"/>
      <c r="BG110" s="579"/>
      <c r="BH110" s="579"/>
      <c r="BI110" s="579"/>
      <c r="BJ110" s="579"/>
      <c r="BK110" s="579"/>
      <c r="BL110" s="579"/>
      <c r="BM110" s="579"/>
      <c r="BN110" s="579"/>
      <c r="BO110" s="579"/>
      <c r="BP110" s="579"/>
      <c r="BQ110" s="579"/>
      <c r="BR110" s="579"/>
      <c r="BS110" s="579"/>
      <c r="BT110" s="579"/>
      <c r="BU110" s="579"/>
      <c r="BV110" s="579"/>
      <c r="BW110" s="579"/>
      <c r="BX110" s="579"/>
      <c r="BY110" s="579"/>
      <c r="BZ110" s="579"/>
      <c r="CA110" s="579"/>
      <c r="CB110" s="579"/>
      <c r="CC110" s="579"/>
      <c r="CD110" s="579"/>
      <c r="CE110" s="579"/>
      <c r="CF110" s="579"/>
      <c r="CG110" s="579"/>
      <c r="CH110" s="579"/>
      <c r="CI110" s="579"/>
      <c r="CJ110" s="579"/>
      <c r="CK110" s="579"/>
      <c r="CL110" s="579"/>
      <c r="CM110" s="579"/>
      <c r="CN110" s="579"/>
      <c r="CO110" s="579"/>
      <c r="CP110" s="579"/>
    </row>
    <row r="111" spans="1:94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3"/>
      <c r="CN111" s="73"/>
      <c r="CO111" s="73"/>
      <c r="CP111" s="73"/>
    </row>
    <row r="112" spans="1:90" ht="12.75">
      <c r="A112" s="403" t="s">
        <v>357</v>
      </c>
      <c r="B112" s="404"/>
      <c r="C112" s="404"/>
      <c r="D112" s="405"/>
      <c r="E112" s="403" t="s">
        <v>390</v>
      </c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404"/>
      <c r="AQ112" s="404"/>
      <c r="AR112" s="405"/>
      <c r="AS112" s="403" t="s">
        <v>407</v>
      </c>
      <c r="AT112" s="404"/>
      <c r="AU112" s="404"/>
      <c r="AV112" s="404"/>
      <c r="AW112" s="404"/>
      <c r="AX112" s="404"/>
      <c r="AY112" s="404"/>
      <c r="AZ112" s="404"/>
      <c r="BA112" s="82"/>
      <c r="BB112" s="82"/>
      <c r="BC112" s="403" t="s">
        <v>392</v>
      </c>
      <c r="BD112" s="404"/>
      <c r="BE112" s="404"/>
      <c r="BF112" s="404"/>
      <c r="BG112" s="404"/>
      <c r="BH112" s="404"/>
      <c r="BI112" s="404"/>
      <c r="BJ112" s="404"/>
      <c r="BK112" s="404"/>
      <c r="BL112" s="405"/>
      <c r="BM112" s="403" t="s">
        <v>556</v>
      </c>
      <c r="BN112" s="404"/>
      <c r="BO112" s="404"/>
      <c r="BP112" s="404"/>
      <c r="BQ112" s="404"/>
      <c r="BR112" s="404"/>
      <c r="BS112" s="404"/>
      <c r="BT112" s="404"/>
      <c r="BU112" s="404"/>
      <c r="BV112" s="404"/>
      <c r="BW112" s="405"/>
      <c r="BX112" s="403" t="s">
        <v>394</v>
      </c>
      <c r="BY112" s="404"/>
      <c r="BZ112" s="404"/>
      <c r="CA112" s="404"/>
      <c r="CB112" s="404"/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5"/>
    </row>
    <row r="113" spans="1:90" ht="12.75">
      <c r="A113" s="399" t="s">
        <v>365</v>
      </c>
      <c r="B113" s="400"/>
      <c r="C113" s="400"/>
      <c r="D113" s="401"/>
      <c r="E113" s="399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1"/>
      <c r="AS113" s="399"/>
      <c r="AT113" s="400"/>
      <c r="AU113" s="400"/>
      <c r="AV113" s="400"/>
      <c r="AW113" s="400"/>
      <c r="AX113" s="400"/>
      <c r="AY113" s="400"/>
      <c r="AZ113" s="400"/>
      <c r="BA113" s="86"/>
      <c r="BB113" s="86"/>
      <c r="BC113" s="399"/>
      <c r="BD113" s="400"/>
      <c r="BE113" s="400"/>
      <c r="BF113" s="400"/>
      <c r="BG113" s="400"/>
      <c r="BH113" s="400"/>
      <c r="BI113" s="400"/>
      <c r="BJ113" s="400"/>
      <c r="BK113" s="400"/>
      <c r="BL113" s="401"/>
      <c r="BM113" s="399" t="s">
        <v>557</v>
      </c>
      <c r="BN113" s="400"/>
      <c r="BO113" s="400"/>
      <c r="BP113" s="400"/>
      <c r="BQ113" s="400"/>
      <c r="BR113" s="400"/>
      <c r="BS113" s="400"/>
      <c r="BT113" s="400"/>
      <c r="BU113" s="400"/>
      <c r="BV113" s="400"/>
      <c r="BW113" s="401"/>
      <c r="BX113" s="399" t="s">
        <v>558</v>
      </c>
      <c r="BY113" s="400"/>
      <c r="BZ113" s="400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1"/>
    </row>
    <row r="114" spans="1:90" ht="12.75">
      <c r="A114" s="399"/>
      <c r="B114" s="400"/>
      <c r="C114" s="400"/>
      <c r="D114" s="401"/>
      <c r="E114" s="399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1"/>
      <c r="AS114" s="388"/>
      <c r="AT114" s="389"/>
      <c r="AU114" s="389"/>
      <c r="AV114" s="389"/>
      <c r="AW114" s="389"/>
      <c r="AX114" s="389"/>
      <c r="AY114" s="389"/>
      <c r="AZ114" s="389"/>
      <c r="BA114" s="86"/>
      <c r="BB114" s="86"/>
      <c r="BC114" s="399"/>
      <c r="BD114" s="400"/>
      <c r="BE114" s="400"/>
      <c r="BF114" s="400"/>
      <c r="BG114" s="400"/>
      <c r="BH114" s="400"/>
      <c r="BI114" s="400"/>
      <c r="BJ114" s="400"/>
      <c r="BK114" s="400"/>
      <c r="BL114" s="401"/>
      <c r="BM114" s="399" t="s">
        <v>416</v>
      </c>
      <c r="BN114" s="400"/>
      <c r="BO114" s="400"/>
      <c r="BP114" s="400"/>
      <c r="BQ114" s="400"/>
      <c r="BR114" s="400"/>
      <c r="BS114" s="400"/>
      <c r="BT114" s="400"/>
      <c r="BU114" s="400"/>
      <c r="BV114" s="400"/>
      <c r="BW114" s="401"/>
      <c r="BX114" s="399"/>
      <c r="BY114" s="400"/>
      <c r="BZ114" s="400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1"/>
    </row>
    <row r="115" spans="1:90" ht="12.75">
      <c r="A115" s="391"/>
      <c r="B115" s="392"/>
      <c r="C115" s="392"/>
      <c r="D115" s="433"/>
      <c r="E115" s="391">
        <v>1</v>
      </c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2"/>
      <c r="AM115" s="392"/>
      <c r="AN115" s="392"/>
      <c r="AO115" s="392"/>
      <c r="AP115" s="392"/>
      <c r="AQ115" s="392"/>
      <c r="AR115" s="433"/>
      <c r="AS115" s="391"/>
      <c r="AT115" s="392"/>
      <c r="AU115" s="392"/>
      <c r="AV115" s="392"/>
      <c r="AW115" s="392"/>
      <c r="AX115" s="392"/>
      <c r="AY115" s="392"/>
      <c r="AZ115" s="392"/>
      <c r="BA115" s="84"/>
      <c r="BB115" s="84"/>
      <c r="BC115" s="391">
        <v>2</v>
      </c>
      <c r="BD115" s="392"/>
      <c r="BE115" s="392"/>
      <c r="BF115" s="392"/>
      <c r="BG115" s="392"/>
      <c r="BH115" s="392"/>
      <c r="BI115" s="392"/>
      <c r="BJ115" s="392"/>
      <c r="BK115" s="392"/>
      <c r="BL115" s="433"/>
      <c r="BM115" s="391">
        <v>3</v>
      </c>
      <c r="BN115" s="392"/>
      <c r="BO115" s="392"/>
      <c r="BP115" s="392"/>
      <c r="BQ115" s="392"/>
      <c r="BR115" s="392"/>
      <c r="BS115" s="392"/>
      <c r="BT115" s="392"/>
      <c r="BU115" s="392"/>
      <c r="BV115" s="392"/>
      <c r="BW115" s="433"/>
      <c r="BX115" s="391">
        <v>4</v>
      </c>
      <c r="BY115" s="392"/>
      <c r="BZ115" s="392"/>
      <c r="CA115" s="392"/>
      <c r="CB115" s="392"/>
      <c r="CC115" s="392"/>
      <c r="CD115" s="392"/>
      <c r="CE115" s="392"/>
      <c r="CF115" s="392"/>
      <c r="CG115" s="392"/>
      <c r="CH115" s="392"/>
      <c r="CI115" s="392"/>
      <c r="CJ115" s="392"/>
      <c r="CK115" s="392"/>
      <c r="CL115" s="433"/>
    </row>
    <row r="116" spans="1:90" ht="12.75">
      <c r="A116" s="376"/>
      <c r="B116" s="377"/>
      <c r="C116" s="377"/>
      <c r="D116" s="378"/>
      <c r="E116" s="541"/>
      <c r="F116" s="542"/>
      <c r="G116" s="542"/>
      <c r="H116" s="542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  <c r="X116" s="542"/>
      <c r="Y116" s="542"/>
      <c r="Z116" s="542"/>
      <c r="AA116" s="542"/>
      <c r="AB116" s="542"/>
      <c r="AC116" s="542"/>
      <c r="AD116" s="542"/>
      <c r="AE116" s="542"/>
      <c r="AF116" s="542"/>
      <c r="AG116" s="542"/>
      <c r="AH116" s="542"/>
      <c r="AI116" s="542"/>
      <c r="AJ116" s="542"/>
      <c r="AK116" s="542"/>
      <c r="AL116" s="542"/>
      <c r="AM116" s="542"/>
      <c r="AN116" s="542"/>
      <c r="AO116" s="542"/>
      <c r="AP116" s="542"/>
      <c r="AQ116" s="542"/>
      <c r="AR116" s="543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415"/>
      <c r="BD116" s="416"/>
      <c r="BE116" s="416"/>
      <c r="BF116" s="416"/>
      <c r="BG116" s="416"/>
      <c r="BH116" s="416"/>
      <c r="BI116" s="416"/>
      <c r="BJ116" s="416"/>
      <c r="BK116" s="416"/>
      <c r="BL116" s="417"/>
      <c r="BM116" s="496"/>
      <c r="BN116" s="383"/>
      <c r="BO116" s="383"/>
      <c r="BP116" s="383"/>
      <c r="BQ116" s="383"/>
      <c r="BR116" s="383"/>
      <c r="BS116" s="383"/>
      <c r="BT116" s="383"/>
      <c r="BU116" s="383"/>
      <c r="BV116" s="383"/>
      <c r="BW116" s="384"/>
      <c r="BX116" s="379"/>
      <c r="BY116" s="380"/>
      <c r="BZ116" s="380"/>
      <c r="CA116" s="380"/>
      <c r="CB116" s="380"/>
      <c r="CC116" s="380"/>
      <c r="CD116" s="380"/>
      <c r="CE116" s="380"/>
      <c r="CF116" s="380"/>
      <c r="CG116" s="380"/>
      <c r="CH116" s="380"/>
      <c r="CI116" s="380"/>
      <c r="CJ116" s="380"/>
      <c r="CK116" s="380"/>
      <c r="CL116" s="381"/>
    </row>
    <row r="117" spans="1:90" ht="12.75">
      <c r="A117" s="376"/>
      <c r="B117" s="377"/>
      <c r="C117" s="377"/>
      <c r="D117" s="378"/>
      <c r="E117" s="541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2"/>
      <c r="AM117" s="542"/>
      <c r="AN117" s="542"/>
      <c r="AO117" s="542"/>
      <c r="AP117" s="542"/>
      <c r="AQ117" s="542"/>
      <c r="AR117" s="543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415"/>
      <c r="BD117" s="416"/>
      <c r="BE117" s="416"/>
      <c r="BF117" s="416"/>
      <c r="BG117" s="416"/>
      <c r="BH117" s="416"/>
      <c r="BI117" s="416"/>
      <c r="BJ117" s="416"/>
      <c r="BK117" s="416"/>
      <c r="BL117" s="417"/>
      <c r="BM117" s="496"/>
      <c r="BN117" s="383"/>
      <c r="BO117" s="383"/>
      <c r="BP117" s="383"/>
      <c r="BQ117" s="383"/>
      <c r="BR117" s="383"/>
      <c r="BS117" s="383"/>
      <c r="BT117" s="383"/>
      <c r="BU117" s="383"/>
      <c r="BV117" s="383"/>
      <c r="BW117" s="384"/>
      <c r="BX117" s="379"/>
      <c r="BY117" s="380"/>
      <c r="BZ117" s="380"/>
      <c r="CA117" s="380"/>
      <c r="CB117" s="380"/>
      <c r="CC117" s="380"/>
      <c r="CD117" s="380"/>
      <c r="CE117" s="380"/>
      <c r="CF117" s="380"/>
      <c r="CG117" s="380"/>
      <c r="CH117" s="380"/>
      <c r="CI117" s="380"/>
      <c r="CJ117" s="380"/>
      <c r="CK117" s="380"/>
      <c r="CL117" s="381"/>
    </row>
    <row r="118" spans="1:90" ht="12.75">
      <c r="A118" s="376"/>
      <c r="B118" s="377"/>
      <c r="C118" s="377"/>
      <c r="D118" s="378"/>
      <c r="E118" s="541"/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2"/>
      <c r="AI118" s="542"/>
      <c r="AJ118" s="542"/>
      <c r="AK118" s="542"/>
      <c r="AL118" s="542"/>
      <c r="AM118" s="542"/>
      <c r="AN118" s="542"/>
      <c r="AO118" s="542"/>
      <c r="AP118" s="542"/>
      <c r="AQ118" s="542"/>
      <c r="AR118" s="543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415"/>
      <c r="BD118" s="416"/>
      <c r="BE118" s="416"/>
      <c r="BF118" s="416"/>
      <c r="BG118" s="416"/>
      <c r="BH118" s="416"/>
      <c r="BI118" s="416"/>
      <c r="BJ118" s="416"/>
      <c r="BK118" s="416"/>
      <c r="BL118" s="417"/>
      <c r="BM118" s="496"/>
      <c r="BN118" s="383"/>
      <c r="BO118" s="383"/>
      <c r="BP118" s="383"/>
      <c r="BQ118" s="383"/>
      <c r="BR118" s="383"/>
      <c r="BS118" s="383"/>
      <c r="BT118" s="383"/>
      <c r="BU118" s="383"/>
      <c r="BV118" s="383"/>
      <c r="BW118" s="384"/>
      <c r="BX118" s="379"/>
      <c r="BY118" s="380"/>
      <c r="BZ118" s="380"/>
      <c r="CA118" s="380"/>
      <c r="CB118" s="380"/>
      <c r="CC118" s="380"/>
      <c r="CD118" s="380"/>
      <c r="CE118" s="380"/>
      <c r="CF118" s="380"/>
      <c r="CG118" s="380"/>
      <c r="CH118" s="380"/>
      <c r="CI118" s="380"/>
      <c r="CJ118" s="380"/>
      <c r="CK118" s="380"/>
      <c r="CL118" s="381"/>
    </row>
    <row r="119" spans="1:90" ht="12.75">
      <c r="A119" s="376">
        <v>2</v>
      </c>
      <c r="B119" s="377"/>
      <c r="C119" s="377"/>
      <c r="D119" s="378"/>
      <c r="E119" s="541"/>
      <c r="F119" s="542"/>
      <c r="G119" s="542"/>
      <c r="H119" s="542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42"/>
      <c r="AD119" s="542"/>
      <c r="AE119" s="542"/>
      <c r="AF119" s="542"/>
      <c r="AG119" s="542"/>
      <c r="AH119" s="542"/>
      <c r="AI119" s="542"/>
      <c r="AJ119" s="542"/>
      <c r="AK119" s="542"/>
      <c r="AL119" s="542"/>
      <c r="AM119" s="542"/>
      <c r="AN119" s="542"/>
      <c r="AO119" s="542"/>
      <c r="AP119" s="542"/>
      <c r="AQ119" s="542"/>
      <c r="AR119" s="543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415"/>
      <c r="BD119" s="416"/>
      <c r="BE119" s="416"/>
      <c r="BF119" s="416"/>
      <c r="BG119" s="416"/>
      <c r="BH119" s="416"/>
      <c r="BI119" s="416"/>
      <c r="BJ119" s="416"/>
      <c r="BK119" s="416"/>
      <c r="BL119" s="417"/>
      <c r="BM119" s="382"/>
      <c r="BN119" s="383"/>
      <c r="BO119" s="383"/>
      <c r="BP119" s="383"/>
      <c r="BQ119" s="383"/>
      <c r="BR119" s="383"/>
      <c r="BS119" s="383"/>
      <c r="BT119" s="383"/>
      <c r="BU119" s="383"/>
      <c r="BV119" s="383"/>
      <c r="BW119" s="384"/>
      <c r="BX119" s="379"/>
      <c r="BY119" s="380"/>
      <c r="BZ119" s="380"/>
      <c r="CA119" s="380"/>
      <c r="CB119" s="380"/>
      <c r="CC119" s="380"/>
      <c r="CD119" s="380"/>
      <c r="CE119" s="380"/>
      <c r="CF119" s="380"/>
      <c r="CG119" s="380"/>
      <c r="CH119" s="380"/>
      <c r="CI119" s="380"/>
      <c r="CJ119" s="380"/>
      <c r="CK119" s="380"/>
      <c r="CL119" s="381"/>
    </row>
    <row r="120" spans="1:90" ht="12.75">
      <c r="A120" s="430">
        <v>3</v>
      </c>
      <c r="B120" s="431"/>
      <c r="C120" s="431"/>
      <c r="D120" s="432"/>
      <c r="E120" s="393" t="s">
        <v>607</v>
      </c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  <c r="AI120" s="394"/>
      <c r="AJ120" s="394"/>
      <c r="AK120" s="394"/>
      <c r="AL120" s="394"/>
      <c r="AM120" s="394"/>
      <c r="AN120" s="394"/>
      <c r="AO120" s="394"/>
      <c r="AP120" s="394"/>
      <c r="AQ120" s="394"/>
      <c r="AR120" s="395"/>
      <c r="AS120" s="511">
        <v>342</v>
      </c>
      <c r="AT120" s="512"/>
      <c r="AU120" s="512"/>
      <c r="AV120" s="512"/>
      <c r="AW120" s="512"/>
      <c r="AX120" s="512"/>
      <c r="AY120" s="512"/>
      <c r="AZ120" s="512"/>
      <c r="BA120" s="142"/>
      <c r="BB120" s="142"/>
      <c r="BC120" s="382"/>
      <c r="BD120" s="383"/>
      <c r="BE120" s="383"/>
      <c r="BF120" s="383"/>
      <c r="BG120" s="383"/>
      <c r="BH120" s="383"/>
      <c r="BI120" s="383"/>
      <c r="BJ120" s="383"/>
      <c r="BK120" s="383"/>
      <c r="BL120" s="384"/>
      <c r="BM120" s="496"/>
      <c r="BN120" s="497"/>
      <c r="BO120" s="497"/>
      <c r="BP120" s="497"/>
      <c r="BQ120" s="497"/>
      <c r="BR120" s="497"/>
      <c r="BS120" s="497"/>
      <c r="BT120" s="497"/>
      <c r="BU120" s="497"/>
      <c r="BV120" s="497"/>
      <c r="BW120" s="498"/>
      <c r="BX120" s="575">
        <v>909663</v>
      </c>
      <c r="BY120" s="576"/>
      <c r="BZ120" s="576"/>
      <c r="CA120" s="576"/>
      <c r="CB120" s="576"/>
      <c r="CC120" s="576"/>
      <c r="CD120" s="576"/>
      <c r="CE120" s="576"/>
      <c r="CF120" s="576"/>
      <c r="CG120" s="576"/>
      <c r="CH120" s="576"/>
      <c r="CI120" s="576"/>
      <c r="CJ120" s="576"/>
      <c r="CK120" s="576"/>
      <c r="CL120" s="577"/>
    </row>
    <row r="121" spans="1:90" ht="12.75">
      <c r="A121" s="376"/>
      <c r="B121" s="377"/>
      <c r="C121" s="377"/>
      <c r="D121" s="378"/>
      <c r="E121" s="382" t="s">
        <v>388</v>
      </c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4"/>
      <c r="AS121" s="396"/>
      <c r="AT121" s="397"/>
      <c r="AU121" s="397"/>
      <c r="AV121" s="397"/>
      <c r="AW121" s="397"/>
      <c r="AX121" s="397"/>
      <c r="AY121" s="397"/>
      <c r="AZ121" s="397"/>
      <c r="BA121" s="106"/>
      <c r="BB121" s="106"/>
      <c r="BC121" s="412" t="s">
        <v>35</v>
      </c>
      <c r="BD121" s="413"/>
      <c r="BE121" s="413"/>
      <c r="BF121" s="413"/>
      <c r="BG121" s="413"/>
      <c r="BH121" s="413"/>
      <c r="BI121" s="413"/>
      <c r="BJ121" s="413"/>
      <c r="BK121" s="413"/>
      <c r="BL121" s="414"/>
      <c r="BM121" s="396" t="s">
        <v>35</v>
      </c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8"/>
      <c r="BX121" s="385">
        <f>SUM(BX120:BX120)</f>
        <v>909663</v>
      </c>
      <c r="BY121" s="386"/>
      <c r="BZ121" s="386"/>
      <c r="CA121" s="386"/>
      <c r="CB121" s="386"/>
      <c r="CC121" s="386"/>
      <c r="CD121" s="386"/>
      <c r="CE121" s="386"/>
      <c r="CF121" s="386"/>
      <c r="CG121" s="386"/>
      <c r="CH121" s="386"/>
      <c r="CI121" s="386"/>
      <c r="CJ121" s="386"/>
      <c r="CK121" s="386"/>
      <c r="CL121" s="387"/>
    </row>
    <row r="123" spans="1:94" ht="15">
      <c r="A123" s="115" t="s">
        <v>459</v>
      </c>
      <c r="B123" s="112"/>
      <c r="C123" s="112"/>
      <c r="D123" s="112"/>
      <c r="E123" s="112"/>
      <c r="F123" s="112"/>
      <c r="G123" s="112"/>
      <c r="H123" s="578" t="s">
        <v>608</v>
      </c>
      <c r="I123" s="579"/>
      <c r="J123" s="579"/>
      <c r="K123" s="579"/>
      <c r="L123" s="579"/>
      <c r="M123" s="579"/>
      <c r="N123" s="579"/>
      <c r="O123" s="579"/>
      <c r="P123" s="579"/>
      <c r="Q123" s="579"/>
      <c r="R123" s="579"/>
      <c r="S123" s="579"/>
      <c r="T123" s="579"/>
      <c r="U123" s="579"/>
      <c r="V123" s="579"/>
      <c r="W123" s="579"/>
      <c r="X123" s="579"/>
      <c r="Y123" s="579"/>
      <c r="Z123" s="579"/>
      <c r="AA123" s="579"/>
      <c r="AB123" s="579"/>
      <c r="AC123" s="579"/>
      <c r="AD123" s="579"/>
      <c r="AE123" s="579"/>
      <c r="AF123" s="579"/>
      <c r="AG123" s="579"/>
      <c r="AH123" s="579"/>
      <c r="AI123" s="579"/>
      <c r="AJ123" s="579"/>
      <c r="AK123" s="579"/>
      <c r="AL123" s="579"/>
      <c r="AM123" s="579"/>
      <c r="AN123" s="579"/>
      <c r="AO123" s="579"/>
      <c r="AP123" s="579"/>
      <c r="AQ123" s="579"/>
      <c r="AR123" s="579"/>
      <c r="AS123" s="579"/>
      <c r="AT123" s="579"/>
      <c r="AU123" s="579"/>
      <c r="AV123" s="579"/>
      <c r="AW123" s="579"/>
      <c r="AX123" s="579"/>
      <c r="AY123" s="579"/>
      <c r="AZ123" s="579"/>
      <c r="BA123" s="579"/>
      <c r="BB123" s="579"/>
      <c r="BC123" s="579"/>
      <c r="BD123" s="579"/>
      <c r="BE123" s="579"/>
      <c r="BF123" s="579"/>
      <c r="BG123" s="579"/>
      <c r="BH123" s="579"/>
      <c r="BI123" s="579"/>
      <c r="BJ123" s="579"/>
      <c r="BK123" s="579"/>
      <c r="BL123" s="579"/>
      <c r="BM123" s="579"/>
      <c r="BN123" s="579"/>
      <c r="BO123" s="579"/>
      <c r="BP123" s="579"/>
      <c r="BQ123" s="579"/>
      <c r="BR123" s="579"/>
      <c r="BS123" s="579"/>
      <c r="BT123" s="579"/>
      <c r="BU123" s="579"/>
      <c r="BV123" s="579"/>
      <c r="BW123" s="579"/>
      <c r="BX123" s="579"/>
      <c r="BY123" s="579"/>
      <c r="BZ123" s="579"/>
      <c r="CA123" s="579"/>
      <c r="CB123" s="579"/>
      <c r="CC123" s="579"/>
      <c r="CD123" s="579"/>
      <c r="CE123" s="579"/>
      <c r="CF123" s="579"/>
      <c r="CG123" s="579"/>
      <c r="CH123" s="579"/>
      <c r="CI123" s="579"/>
      <c r="CJ123" s="579"/>
      <c r="CK123" s="579"/>
      <c r="CL123" s="579"/>
      <c r="CM123" s="579"/>
      <c r="CN123" s="579"/>
      <c r="CO123" s="579"/>
      <c r="CP123" s="579"/>
    </row>
    <row r="124" spans="1:94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3"/>
      <c r="CN124" s="73"/>
      <c r="CO124" s="73"/>
      <c r="CP124" s="73"/>
    </row>
    <row r="125" spans="1:90" ht="12.75">
      <c r="A125" s="403" t="s">
        <v>357</v>
      </c>
      <c r="B125" s="404"/>
      <c r="C125" s="404"/>
      <c r="D125" s="405"/>
      <c r="E125" s="403" t="s">
        <v>390</v>
      </c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5"/>
      <c r="AS125" s="403" t="s">
        <v>407</v>
      </c>
      <c r="AT125" s="404"/>
      <c r="AU125" s="404"/>
      <c r="AV125" s="404"/>
      <c r="AW125" s="404"/>
      <c r="AX125" s="404"/>
      <c r="AY125" s="404"/>
      <c r="AZ125" s="404"/>
      <c r="BA125" s="82"/>
      <c r="BB125" s="82"/>
      <c r="BC125" s="403" t="s">
        <v>392</v>
      </c>
      <c r="BD125" s="404"/>
      <c r="BE125" s="404"/>
      <c r="BF125" s="404"/>
      <c r="BG125" s="404"/>
      <c r="BH125" s="404"/>
      <c r="BI125" s="404"/>
      <c r="BJ125" s="404"/>
      <c r="BK125" s="404"/>
      <c r="BL125" s="405"/>
      <c r="BM125" s="403" t="s">
        <v>556</v>
      </c>
      <c r="BN125" s="404"/>
      <c r="BO125" s="404"/>
      <c r="BP125" s="404"/>
      <c r="BQ125" s="404"/>
      <c r="BR125" s="404"/>
      <c r="BS125" s="404"/>
      <c r="BT125" s="404"/>
      <c r="BU125" s="404"/>
      <c r="BV125" s="404"/>
      <c r="BW125" s="405"/>
      <c r="BX125" s="403" t="s">
        <v>394</v>
      </c>
      <c r="BY125" s="404"/>
      <c r="BZ125" s="404"/>
      <c r="CA125" s="404"/>
      <c r="CB125" s="404"/>
      <c r="CC125" s="404"/>
      <c r="CD125" s="404"/>
      <c r="CE125" s="404"/>
      <c r="CF125" s="404"/>
      <c r="CG125" s="404"/>
      <c r="CH125" s="404"/>
      <c r="CI125" s="404"/>
      <c r="CJ125" s="404"/>
      <c r="CK125" s="404"/>
      <c r="CL125" s="405"/>
    </row>
    <row r="126" spans="1:90" ht="12.75">
      <c r="A126" s="399" t="s">
        <v>365</v>
      </c>
      <c r="B126" s="400"/>
      <c r="C126" s="400"/>
      <c r="D126" s="401"/>
      <c r="E126" s="399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1"/>
      <c r="AS126" s="399"/>
      <c r="AT126" s="400"/>
      <c r="AU126" s="400"/>
      <c r="AV126" s="400"/>
      <c r="AW126" s="400"/>
      <c r="AX126" s="400"/>
      <c r="AY126" s="400"/>
      <c r="AZ126" s="400"/>
      <c r="BA126" s="86"/>
      <c r="BB126" s="86"/>
      <c r="BC126" s="399"/>
      <c r="BD126" s="400"/>
      <c r="BE126" s="400"/>
      <c r="BF126" s="400"/>
      <c r="BG126" s="400"/>
      <c r="BH126" s="400"/>
      <c r="BI126" s="400"/>
      <c r="BJ126" s="400"/>
      <c r="BK126" s="400"/>
      <c r="BL126" s="401"/>
      <c r="BM126" s="399" t="s">
        <v>557</v>
      </c>
      <c r="BN126" s="400"/>
      <c r="BO126" s="400"/>
      <c r="BP126" s="400"/>
      <c r="BQ126" s="400"/>
      <c r="BR126" s="400"/>
      <c r="BS126" s="400"/>
      <c r="BT126" s="400"/>
      <c r="BU126" s="400"/>
      <c r="BV126" s="400"/>
      <c r="BW126" s="401"/>
      <c r="BX126" s="399" t="s">
        <v>558</v>
      </c>
      <c r="BY126" s="400"/>
      <c r="BZ126" s="400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1"/>
    </row>
    <row r="127" spans="1:90" ht="12.75">
      <c r="A127" s="399"/>
      <c r="B127" s="400"/>
      <c r="C127" s="400"/>
      <c r="D127" s="401"/>
      <c r="E127" s="399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1"/>
      <c r="AS127" s="388"/>
      <c r="AT127" s="389"/>
      <c r="AU127" s="389"/>
      <c r="AV127" s="389"/>
      <c r="AW127" s="389"/>
      <c r="AX127" s="389"/>
      <c r="AY127" s="389"/>
      <c r="AZ127" s="389"/>
      <c r="BA127" s="86"/>
      <c r="BB127" s="86"/>
      <c r="BC127" s="399"/>
      <c r="BD127" s="400"/>
      <c r="BE127" s="400"/>
      <c r="BF127" s="400"/>
      <c r="BG127" s="400"/>
      <c r="BH127" s="400"/>
      <c r="BI127" s="400"/>
      <c r="BJ127" s="400"/>
      <c r="BK127" s="400"/>
      <c r="BL127" s="401"/>
      <c r="BM127" s="399" t="s">
        <v>416</v>
      </c>
      <c r="BN127" s="400"/>
      <c r="BO127" s="400"/>
      <c r="BP127" s="400"/>
      <c r="BQ127" s="400"/>
      <c r="BR127" s="400"/>
      <c r="BS127" s="400"/>
      <c r="BT127" s="400"/>
      <c r="BU127" s="400"/>
      <c r="BV127" s="400"/>
      <c r="BW127" s="401"/>
      <c r="BX127" s="399"/>
      <c r="BY127" s="400"/>
      <c r="BZ127" s="400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1"/>
    </row>
    <row r="128" spans="1:90" ht="12.75">
      <c r="A128" s="391"/>
      <c r="B128" s="392"/>
      <c r="C128" s="392"/>
      <c r="D128" s="433"/>
      <c r="E128" s="391">
        <v>1</v>
      </c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  <c r="AD128" s="392"/>
      <c r="AE128" s="392"/>
      <c r="AF128" s="392"/>
      <c r="AG128" s="392"/>
      <c r="AH128" s="392"/>
      <c r="AI128" s="392"/>
      <c r="AJ128" s="392"/>
      <c r="AK128" s="392"/>
      <c r="AL128" s="392"/>
      <c r="AM128" s="392"/>
      <c r="AN128" s="392"/>
      <c r="AO128" s="392"/>
      <c r="AP128" s="392"/>
      <c r="AQ128" s="392"/>
      <c r="AR128" s="433"/>
      <c r="AS128" s="391"/>
      <c r="AT128" s="392"/>
      <c r="AU128" s="392"/>
      <c r="AV128" s="392"/>
      <c r="AW128" s="392"/>
      <c r="AX128" s="392"/>
      <c r="AY128" s="392"/>
      <c r="AZ128" s="392"/>
      <c r="BA128" s="84"/>
      <c r="BB128" s="84"/>
      <c r="BC128" s="391">
        <v>2</v>
      </c>
      <c r="BD128" s="392"/>
      <c r="BE128" s="392"/>
      <c r="BF128" s="392"/>
      <c r="BG128" s="392"/>
      <c r="BH128" s="392"/>
      <c r="BI128" s="392"/>
      <c r="BJ128" s="392"/>
      <c r="BK128" s="392"/>
      <c r="BL128" s="433"/>
      <c r="BM128" s="391">
        <v>3</v>
      </c>
      <c r="BN128" s="392"/>
      <c r="BO128" s="392"/>
      <c r="BP128" s="392"/>
      <c r="BQ128" s="392"/>
      <c r="BR128" s="392"/>
      <c r="BS128" s="392"/>
      <c r="BT128" s="392"/>
      <c r="BU128" s="392"/>
      <c r="BV128" s="392"/>
      <c r="BW128" s="433"/>
      <c r="BX128" s="391">
        <v>4</v>
      </c>
      <c r="BY128" s="392"/>
      <c r="BZ128" s="392"/>
      <c r="CA128" s="392"/>
      <c r="CB128" s="392"/>
      <c r="CC128" s="392"/>
      <c r="CD128" s="392"/>
      <c r="CE128" s="392"/>
      <c r="CF128" s="392"/>
      <c r="CG128" s="392"/>
      <c r="CH128" s="392"/>
      <c r="CI128" s="392"/>
      <c r="CJ128" s="392"/>
      <c r="CK128" s="392"/>
      <c r="CL128" s="433"/>
    </row>
    <row r="129" spans="1:90" ht="12.75">
      <c r="A129" s="376"/>
      <c r="B129" s="377"/>
      <c r="C129" s="377"/>
      <c r="D129" s="378"/>
      <c r="E129" s="541"/>
      <c r="F129" s="542"/>
      <c r="G129" s="542"/>
      <c r="H129" s="542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2"/>
      <c r="AC129" s="542"/>
      <c r="AD129" s="542"/>
      <c r="AE129" s="542"/>
      <c r="AF129" s="542"/>
      <c r="AG129" s="542"/>
      <c r="AH129" s="542"/>
      <c r="AI129" s="542"/>
      <c r="AJ129" s="542"/>
      <c r="AK129" s="542"/>
      <c r="AL129" s="542"/>
      <c r="AM129" s="542"/>
      <c r="AN129" s="542"/>
      <c r="AO129" s="542"/>
      <c r="AP129" s="542"/>
      <c r="AQ129" s="542"/>
      <c r="AR129" s="543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415"/>
      <c r="BD129" s="416"/>
      <c r="BE129" s="416"/>
      <c r="BF129" s="416"/>
      <c r="BG129" s="416"/>
      <c r="BH129" s="416"/>
      <c r="BI129" s="416"/>
      <c r="BJ129" s="416"/>
      <c r="BK129" s="416"/>
      <c r="BL129" s="417"/>
      <c r="BM129" s="496"/>
      <c r="BN129" s="383"/>
      <c r="BO129" s="383"/>
      <c r="BP129" s="383"/>
      <c r="BQ129" s="383"/>
      <c r="BR129" s="383"/>
      <c r="BS129" s="383"/>
      <c r="BT129" s="383"/>
      <c r="BU129" s="383"/>
      <c r="BV129" s="383"/>
      <c r="BW129" s="384"/>
      <c r="BX129" s="379"/>
      <c r="BY129" s="380"/>
      <c r="BZ129" s="380"/>
      <c r="CA129" s="380"/>
      <c r="CB129" s="380"/>
      <c r="CC129" s="380"/>
      <c r="CD129" s="380"/>
      <c r="CE129" s="380"/>
      <c r="CF129" s="380"/>
      <c r="CG129" s="380"/>
      <c r="CH129" s="380"/>
      <c r="CI129" s="380"/>
      <c r="CJ129" s="380"/>
      <c r="CK129" s="380"/>
      <c r="CL129" s="381"/>
    </row>
    <row r="130" spans="1:90" ht="12.75">
      <c r="A130" s="376"/>
      <c r="B130" s="377"/>
      <c r="C130" s="377"/>
      <c r="D130" s="378"/>
      <c r="E130" s="541"/>
      <c r="F130" s="542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2"/>
      <c r="AC130" s="542"/>
      <c r="AD130" s="542"/>
      <c r="AE130" s="542"/>
      <c r="AF130" s="542"/>
      <c r="AG130" s="542"/>
      <c r="AH130" s="542"/>
      <c r="AI130" s="542"/>
      <c r="AJ130" s="542"/>
      <c r="AK130" s="542"/>
      <c r="AL130" s="542"/>
      <c r="AM130" s="542"/>
      <c r="AN130" s="542"/>
      <c r="AO130" s="542"/>
      <c r="AP130" s="542"/>
      <c r="AQ130" s="542"/>
      <c r="AR130" s="543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415"/>
      <c r="BD130" s="416"/>
      <c r="BE130" s="416"/>
      <c r="BF130" s="416"/>
      <c r="BG130" s="416"/>
      <c r="BH130" s="416"/>
      <c r="BI130" s="416"/>
      <c r="BJ130" s="416"/>
      <c r="BK130" s="416"/>
      <c r="BL130" s="417"/>
      <c r="BM130" s="496"/>
      <c r="BN130" s="383"/>
      <c r="BO130" s="383"/>
      <c r="BP130" s="383"/>
      <c r="BQ130" s="383"/>
      <c r="BR130" s="383"/>
      <c r="BS130" s="383"/>
      <c r="BT130" s="383"/>
      <c r="BU130" s="383"/>
      <c r="BV130" s="383"/>
      <c r="BW130" s="384"/>
      <c r="BX130" s="379"/>
      <c r="BY130" s="380"/>
      <c r="BZ130" s="380"/>
      <c r="CA130" s="380"/>
      <c r="CB130" s="380"/>
      <c r="CC130" s="380"/>
      <c r="CD130" s="380"/>
      <c r="CE130" s="380"/>
      <c r="CF130" s="380"/>
      <c r="CG130" s="380"/>
      <c r="CH130" s="380"/>
      <c r="CI130" s="380"/>
      <c r="CJ130" s="380"/>
      <c r="CK130" s="380"/>
      <c r="CL130" s="381"/>
    </row>
    <row r="131" spans="1:90" ht="12.75">
      <c r="A131" s="376"/>
      <c r="B131" s="377"/>
      <c r="C131" s="377"/>
      <c r="D131" s="378"/>
      <c r="E131" s="541"/>
      <c r="F131" s="542"/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2"/>
      <c r="AC131" s="542"/>
      <c r="AD131" s="542"/>
      <c r="AE131" s="542"/>
      <c r="AF131" s="542"/>
      <c r="AG131" s="542"/>
      <c r="AH131" s="542"/>
      <c r="AI131" s="542"/>
      <c r="AJ131" s="542"/>
      <c r="AK131" s="542"/>
      <c r="AL131" s="542"/>
      <c r="AM131" s="542"/>
      <c r="AN131" s="542"/>
      <c r="AO131" s="542"/>
      <c r="AP131" s="542"/>
      <c r="AQ131" s="542"/>
      <c r="AR131" s="543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415"/>
      <c r="BD131" s="416"/>
      <c r="BE131" s="416"/>
      <c r="BF131" s="416"/>
      <c r="BG131" s="416"/>
      <c r="BH131" s="416"/>
      <c r="BI131" s="416"/>
      <c r="BJ131" s="416"/>
      <c r="BK131" s="416"/>
      <c r="BL131" s="417"/>
      <c r="BM131" s="496"/>
      <c r="BN131" s="383"/>
      <c r="BO131" s="383"/>
      <c r="BP131" s="383"/>
      <c r="BQ131" s="383"/>
      <c r="BR131" s="383"/>
      <c r="BS131" s="383"/>
      <c r="BT131" s="383"/>
      <c r="BU131" s="383"/>
      <c r="BV131" s="383"/>
      <c r="BW131" s="384"/>
      <c r="BX131" s="379"/>
      <c r="BY131" s="380"/>
      <c r="BZ131" s="380"/>
      <c r="CA131" s="380"/>
      <c r="CB131" s="380"/>
      <c r="CC131" s="380"/>
      <c r="CD131" s="380"/>
      <c r="CE131" s="380"/>
      <c r="CF131" s="380"/>
      <c r="CG131" s="380"/>
      <c r="CH131" s="380"/>
      <c r="CI131" s="380"/>
      <c r="CJ131" s="380"/>
      <c r="CK131" s="380"/>
      <c r="CL131" s="381"/>
    </row>
    <row r="132" spans="1:90" ht="12.75">
      <c r="A132" s="376">
        <v>2</v>
      </c>
      <c r="B132" s="377"/>
      <c r="C132" s="377"/>
      <c r="D132" s="378"/>
      <c r="E132" s="541"/>
      <c r="F132" s="542"/>
      <c r="G132" s="542"/>
      <c r="H132" s="542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2"/>
      <c r="AC132" s="542"/>
      <c r="AD132" s="542"/>
      <c r="AE132" s="542"/>
      <c r="AF132" s="542"/>
      <c r="AG132" s="542"/>
      <c r="AH132" s="542"/>
      <c r="AI132" s="542"/>
      <c r="AJ132" s="542"/>
      <c r="AK132" s="542"/>
      <c r="AL132" s="542"/>
      <c r="AM132" s="542"/>
      <c r="AN132" s="542"/>
      <c r="AO132" s="542"/>
      <c r="AP132" s="542"/>
      <c r="AQ132" s="542"/>
      <c r="AR132" s="543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415"/>
      <c r="BD132" s="416"/>
      <c r="BE132" s="416"/>
      <c r="BF132" s="416"/>
      <c r="BG132" s="416"/>
      <c r="BH132" s="416"/>
      <c r="BI132" s="416"/>
      <c r="BJ132" s="416"/>
      <c r="BK132" s="416"/>
      <c r="BL132" s="417"/>
      <c r="BM132" s="382"/>
      <c r="BN132" s="383"/>
      <c r="BO132" s="383"/>
      <c r="BP132" s="383"/>
      <c r="BQ132" s="383"/>
      <c r="BR132" s="383"/>
      <c r="BS132" s="383"/>
      <c r="BT132" s="383"/>
      <c r="BU132" s="383"/>
      <c r="BV132" s="383"/>
      <c r="BW132" s="384"/>
      <c r="BX132" s="379"/>
      <c r="BY132" s="380"/>
      <c r="BZ132" s="380"/>
      <c r="CA132" s="380"/>
      <c r="CB132" s="380"/>
      <c r="CC132" s="380"/>
      <c r="CD132" s="380"/>
      <c r="CE132" s="380"/>
      <c r="CF132" s="380"/>
      <c r="CG132" s="380"/>
      <c r="CH132" s="380"/>
      <c r="CI132" s="380"/>
      <c r="CJ132" s="380"/>
      <c r="CK132" s="380"/>
      <c r="CL132" s="381"/>
    </row>
    <row r="133" spans="1:90" ht="12.75">
      <c r="A133" s="430">
        <v>3</v>
      </c>
      <c r="B133" s="431"/>
      <c r="C133" s="431"/>
      <c r="D133" s="432"/>
      <c r="E133" s="393" t="s">
        <v>609</v>
      </c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5"/>
      <c r="AS133" s="511">
        <v>346</v>
      </c>
      <c r="AT133" s="512"/>
      <c r="AU133" s="512"/>
      <c r="AV133" s="512"/>
      <c r="AW133" s="512"/>
      <c r="AX133" s="512"/>
      <c r="AY133" s="512"/>
      <c r="AZ133" s="512"/>
      <c r="BA133" s="142"/>
      <c r="BB133" s="142"/>
      <c r="BC133" s="382"/>
      <c r="BD133" s="383"/>
      <c r="BE133" s="383"/>
      <c r="BF133" s="383"/>
      <c r="BG133" s="383"/>
      <c r="BH133" s="383"/>
      <c r="BI133" s="383"/>
      <c r="BJ133" s="383"/>
      <c r="BK133" s="383"/>
      <c r="BL133" s="384"/>
      <c r="BM133" s="496"/>
      <c r="BN133" s="497"/>
      <c r="BO133" s="497"/>
      <c r="BP133" s="497"/>
      <c r="BQ133" s="497"/>
      <c r="BR133" s="497"/>
      <c r="BS133" s="497"/>
      <c r="BT133" s="497"/>
      <c r="BU133" s="497"/>
      <c r="BV133" s="497"/>
      <c r="BW133" s="498"/>
      <c r="BX133" s="575">
        <v>107250</v>
      </c>
      <c r="BY133" s="576"/>
      <c r="BZ133" s="576"/>
      <c r="CA133" s="576"/>
      <c r="CB133" s="576"/>
      <c r="CC133" s="576"/>
      <c r="CD133" s="576"/>
      <c r="CE133" s="576"/>
      <c r="CF133" s="576"/>
      <c r="CG133" s="576"/>
      <c r="CH133" s="576"/>
      <c r="CI133" s="576"/>
      <c r="CJ133" s="576"/>
      <c r="CK133" s="576"/>
      <c r="CL133" s="577"/>
    </row>
    <row r="134" spans="1:90" ht="12.75">
      <c r="A134" s="376"/>
      <c r="B134" s="377"/>
      <c r="C134" s="377"/>
      <c r="D134" s="378"/>
      <c r="E134" s="382" t="s">
        <v>388</v>
      </c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4"/>
      <c r="AS134" s="396"/>
      <c r="AT134" s="397"/>
      <c r="AU134" s="397"/>
      <c r="AV134" s="397"/>
      <c r="AW134" s="397"/>
      <c r="AX134" s="397"/>
      <c r="AY134" s="397"/>
      <c r="AZ134" s="397"/>
      <c r="BA134" s="106"/>
      <c r="BB134" s="106"/>
      <c r="BC134" s="412" t="s">
        <v>35</v>
      </c>
      <c r="BD134" s="413"/>
      <c r="BE134" s="413"/>
      <c r="BF134" s="413"/>
      <c r="BG134" s="413"/>
      <c r="BH134" s="413"/>
      <c r="BI134" s="413"/>
      <c r="BJ134" s="413"/>
      <c r="BK134" s="413"/>
      <c r="BL134" s="414"/>
      <c r="BM134" s="396" t="s">
        <v>35</v>
      </c>
      <c r="BN134" s="397"/>
      <c r="BO134" s="397"/>
      <c r="BP134" s="397"/>
      <c r="BQ134" s="397"/>
      <c r="BR134" s="397"/>
      <c r="BS134" s="397"/>
      <c r="BT134" s="397"/>
      <c r="BU134" s="397"/>
      <c r="BV134" s="397"/>
      <c r="BW134" s="398"/>
      <c r="BX134" s="385">
        <f>SUM(BX133:BX133)</f>
        <v>107250</v>
      </c>
      <c r="BY134" s="386"/>
      <c r="BZ134" s="386"/>
      <c r="CA134" s="386"/>
      <c r="CB134" s="386"/>
      <c r="CC134" s="386"/>
      <c r="CD134" s="386"/>
      <c r="CE134" s="386"/>
      <c r="CF134" s="386"/>
      <c r="CG134" s="386"/>
      <c r="CH134" s="386"/>
      <c r="CI134" s="386"/>
      <c r="CJ134" s="386"/>
      <c r="CK134" s="386"/>
      <c r="CL134" s="387"/>
    </row>
  </sheetData>
  <sheetProtection/>
  <mergeCells count="481">
    <mergeCell ref="A1:CB1"/>
    <mergeCell ref="S3:CB3"/>
    <mergeCell ref="AH5:CB5"/>
    <mergeCell ref="A6:CL6"/>
    <mergeCell ref="A8:D8"/>
    <mergeCell ref="E8:AM8"/>
    <mergeCell ref="AN8:BM8"/>
    <mergeCell ref="BN8:BW8"/>
    <mergeCell ref="BX8:CL8"/>
    <mergeCell ref="A9:D9"/>
    <mergeCell ref="E9:AM9"/>
    <mergeCell ref="AN9:BM9"/>
    <mergeCell ref="BN9:BW9"/>
    <mergeCell ref="BX9:CL9"/>
    <mergeCell ref="A10:D10"/>
    <mergeCell ref="E10:AM10"/>
    <mergeCell ref="AN10:BM10"/>
    <mergeCell ref="BN10:BW10"/>
    <mergeCell ref="BX10:CL10"/>
    <mergeCell ref="A11:D11"/>
    <mergeCell ref="E11:AM11"/>
    <mergeCell ref="AN11:BM11"/>
    <mergeCell ref="BN11:BW11"/>
    <mergeCell ref="BX11:CL11"/>
    <mergeCell ref="A12:D12"/>
    <mergeCell ref="E12:AM12"/>
    <mergeCell ref="AN12:BM12"/>
    <mergeCell ref="BN12:BW12"/>
    <mergeCell ref="BX12:CL12"/>
    <mergeCell ref="A13:D13"/>
    <mergeCell ref="E13:AM13"/>
    <mergeCell ref="AN13:BM13"/>
    <mergeCell ref="BN13:BW13"/>
    <mergeCell ref="BX13:CL13"/>
    <mergeCell ref="AH15:CB15"/>
    <mergeCell ref="A16:CL16"/>
    <mergeCell ref="A18:D18"/>
    <mergeCell ref="E18:AM18"/>
    <mergeCell ref="AN18:BM18"/>
    <mergeCell ref="BN18:BW18"/>
    <mergeCell ref="BX18:CL18"/>
    <mergeCell ref="A19:D19"/>
    <mergeCell ref="E19:AM19"/>
    <mergeCell ref="AN19:BM19"/>
    <mergeCell ref="BN19:BW19"/>
    <mergeCell ref="BX19:CL19"/>
    <mergeCell ref="A20:D20"/>
    <mergeCell ref="E20:AM20"/>
    <mergeCell ref="AN20:BM20"/>
    <mergeCell ref="BN20:BW20"/>
    <mergeCell ref="BX20:CL20"/>
    <mergeCell ref="A21:D21"/>
    <mergeCell ref="E21:AM21"/>
    <mergeCell ref="AN21:BM21"/>
    <mergeCell ref="BN21:BW21"/>
    <mergeCell ref="BX21:CL21"/>
    <mergeCell ref="A22:D22"/>
    <mergeCell ref="E22:AM22"/>
    <mergeCell ref="AN22:BM22"/>
    <mergeCell ref="BN22:BW22"/>
    <mergeCell ref="BX22:CL22"/>
    <mergeCell ref="A23:D23"/>
    <mergeCell ref="E23:AM23"/>
    <mergeCell ref="AN23:BM23"/>
    <mergeCell ref="BN23:BW23"/>
    <mergeCell ref="BX23:CL23"/>
    <mergeCell ref="A24:D24"/>
    <mergeCell ref="E24:AM24"/>
    <mergeCell ref="AN24:BM24"/>
    <mergeCell ref="BN24:BW24"/>
    <mergeCell ref="BX24:CL24"/>
    <mergeCell ref="A25:D25"/>
    <mergeCell ref="E25:AM25"/>
    <mergeCell ref="AN25:BM25"/>
    <mergeCell ref="BN25:BW25"/>
    <mergeCell ref="BX25:CL25"/>
    <mergeCell ref="AH27:CB27"/>
    <mergeCell ref="A28:CL28"/>
    <mergeCell ref="A30:D30"/>
    <mergeCell ref="E30:AM30"/>
    <mergeCell ref="AN30:BM30"/>
    <mergeCell ref="BN30:BW30"/>
    <mergeCell ref="BX30:CL30"/>
    <mergeCell ref="A31:D31"/>
    <mergeCell ref="E31:AM31"/>
    <mergeCell ref="AN31:BM31"/>
    <mergeCell ref="BN31:BW31"/>
    <mergeCell ref="BX31:CL31"/>
    <mergeCell ref="A32:D32"/>
    <mergeCell ref="E32:AM32"/>
    <mergeCell ref="AN32:BM32"/>
    <mergeCell ref="BN32:BW32"/>
    <mergeCell ref="BX32:CL32"/>
    <mergeCell ref="A33:D33"/>
    <mergeCell ref="E33:AM33"/>
    <mergeCell ref="AN33:BM33"/>
    <mergeCell ref="BN33:BW33"/>
    <mergeCell ref="BX33:CL33"/>
    <mergeCell ref="A34:D34"/>
    <mergeCell ref="E34:AM34"/>
    <mergeCell ref="AN34:BM34"/>
    <mergeCell ref="BN34:BW34"/>
    <mergeCell ref="BX34:CL34"/>
    <mergeCell ref="A35:D35"/>
    <mergeCell ref="E35:AM35"/>
    <mergeCell ref="AN35:BM35"/>
    <mergeCell ref="BN35:BW35"/>
    <mergeCell ref="BX35:CL35"/>
    <mergeCell ref="S36:CB36"/>
    <mergeCell ref="AH37:CB37"/>
    <mergeCell ref="A39:CL39"/>
    <mergeCell ref="A40:CL40"/>
    <mergeCell ref="A42:D42"/>
    <mergeCell ref="E42:BM42"/>
    <mergeCell ref="BN42:BW42"/>
    <mergeCell ref="BX42:CL42"/>
    <mergeCell ref="A43:D43"/>
    <mergeCell ref="E43:BM43"/>
    <mergeCell ref="BN43:BW43"/>
    <mergeCell ref="BX43:CL43"/>
    <mergeCell ref="A44:D44"/>
    <mergeCell ref="E44:BM44"/>
    <mergeCell ref="BN44:BW44"/>
    <mergeCell ref="BX44:CL44"/>
    <mergeCell ref="A45:D45"/>
    <mergeCell ref="E45:BM45"/>
    <mergeCell ref="BN45:BW45"/>
    <mergeCell ref="BX45:CL45"/>
    <mergeCell ref="A46:D46"/>
    <mergeCell ref="E46:BM46"/>
    <mergeCell ref="BN46:BW46"/>
    <mergeCell ref="BX46:CL46"/>
    <mergeCell ref="A47:D47"/>
    <mergeCell ref="E47:BM47"/>
    <mergeCell ref="BN47:BW47"/>
    <mergeCell ref="BX47:CL47"/>
    <mergeCell ref="S49:CB49"/>
    <mergeCell ref="AH51:CB51"/>
    <mergeCell ref="A53:CL53"/>
    <mergeCell ref="CQ53:DP53"/>
    <mergeCell ref="A54:CL54"/>
    <mergeCell ref="A55:CL55"/>
    <mergeCell ref="A56:D56"/>
    <mergeCell ref="E56:AR56"/>
    <mergeCell ref="AS56:AZ58"/>
    <mergeCell ref="BC56:BL56"/>
    <mergeCell ref="BM56:BW56"/>
    <mergeCell ref="BX56:CL56"/>
    <mergeCell ref="A57:D57"/>
    <mergeCell ref="E57:AR57"/>
    <mergeCell ref="BC57:BL57"/>
    <mergeCell ref="BM57:BW57"/>
    <mergeCell ref="BX57:CL57"/>
    <mergeCell ref="A58:D58"/>
    <mergeCell ref="E58:AR58"/>
    <mergeCell ref="BC58:BL58"/>
    <mergeCell ref="BM58:BW58"/>
    <mergeCell ref="BX58:CL58"/>
    <mergeCell ref="A59:D59"/>
    <mergeCell ref="E59:AR59"/>
    <mergeCell ref="AS59:AZ59"/>
    <mergeCell ref="BC59:BL59"/>
    <mergeCell ref="BM59:BW59"/>
    <mergeCell ref="BX59:CL59"/>
    <mergeCell ref="A60:D60"/>
    <mergeCell ref="E60:AR60"/>
    <mergeCell ref="BC60:BL60"/>
    <mergeCell ref="BM60:BW60"/>
    <mergeCell ref="BX60:CL60"/>
    <mergeCell ref="A61:D61"/>
    <mergeCell ref="E61:AR61"/>
    <mergeCell ref="BC61:BL61"/>
    <mergeCell ref="BM61:BW61"/>
    <mergeCell ref="BX61:CL61"/>
    <mergeCell ref="A62:D62"/>
    <mergeCell ref="E62:AR62"/>
    <mergeCell ref="BC62:BL62"/>
    <mergeCell ref="BM62:BW62"/>
    <mergeCell ref="BX62:CL62"/>
    <mergeCell ref="A63:D63"/>
    <mergeCell ref="E63:AR63"/>
    <mergeCell ref="BC63:BL63"/>
    <mergeCell ref="BM63:BW63"/>
    <mergeCell ref="BX63:CL63"/>
    <mergeCell ref="A64:D64"/>
    <mergeCell ref="E64:AR64"/>
    <mergeCell ref="AS64:AZ64"/>
    <mergeCell ref="BC64:BL64"/>
    <mergeCell ref="BM64:BW64"/>
    <mergeCell ref="BX64:CL64"/>
    <mergeCell ref="A65:D65"/>
    <mergeCell ref="E65:AR65"/>
    <mergeCell ref="AS65:AZ65"/>
    <mergeCell ref="BC65:BL65"/>
    <mergeCell ref="BM65:BW65"/>
    <mergeCell ref="BX65:CL65"/>
    <mergeCell ref="H67:CP67"/>
    <mergeCell ref="A69:D69"/>
    <mergeCell ref="E69:AR69"/>
    <mergeCell ref="AS69:AZ71"/>
    <mergeCell ref="BC69:BL69"/>
    <mergeCell ref="BM69:BW69"/>
    <mergeCell ref="BX69:CL69"/>
    <mergeCell ref="A70:D70"/>
    <mergeCell ref="E70:AR70"/>
    <mergeCell ref="BC70:BL70"/>
    <mergeCell ref="BM70:BW70"/>
    <mergeCell ref="BX70:CL70"/>
    <mergeCell ref="A71:D71"/>
    <mergeCell ref="E71:AR71"/>
    <mergeCell ref="BC71:BL71"/>
    <mergeCell ref="BM71:BW71"/>
    <mergeCell ref="BX71:CL71"/>
    <mergeCell ref="A72:D72"/>
    <mergeCell ref="E72:AR72"/>
    <mergeCell ref="AS72:AZ72"/>
    <mergeCell ref="BC72:BL72"/>
    <mergeCell ref="BM72:BW72"/>
    <mergeCell ref="BX72:CL72"/>
    <mergeCell ref="A73:D73"/>
    <mergeCell ref="E73:AR73"/>
    <mergeCell ref="BC73:BL73"/>
    <mergeCell ref="BM73:BW73"/>
    <mergeCell ref="BX73:CL73"/>
    <mergeCell ref="A74:D74"/>
    <mergeCell ref="E74:AR74"/>
    <mergeCell ref="BC74:BL74"/>
    <mergeCell ref="BM74:BW74"/>
    <mergeCell ref="BX74:CL74"/>
    <mergeCell ref="A75:D75"/>
    <mergeCell ref="E75:AR75"/>
    <mergeCell ref="BC75:BL75"/>
    <mergeCell ref="BM75:BW75"/>
    <mergeCell ref="BX75:CL75"/>
    <mergeCell ref="A76:D76"/>
    <mergeCell ref="E76:AR76"/>
    <mergeCell ref="BC76:BL76"/>
    <mergeCell ref="BM76:BW76"/>
    <mergeCell ref="BX76:CL76"/>
    <mergeCell ref="A77:D77"/>
    <mergeCell ref="E77:AR77"/>
    <mergeCell ref="AS77:AZ77"/>
    <mergeCell ref="BC77:BL77"/>
    <mergeCell ref="BM77:BW77"/>
    <mergeCell ref="BX77:CL77"/>
    <mergeCell ref="A78:D78"/>
    <mergeCell ref="E78:AR78"/>
    <mergeCell ref="AS78:AZ78"/>
    <mergeCell ref="BC78:BL78"/>
    <mergeCell ref="BM78:BW78"/>
    <mergeCell ref="BX78:CL78"/>
    <mergeCell ref="S79:CB79"/>
    <mergeCell ref="AH80:CB80"/>
    <mergeCell ref="A82:CL82"/>
    <mergeCell ref="CQ82:DP82"/>
    <mergeCell ref="A83:CL83"/>
    <mergeCell ref="A85:D85"/>
    <mergeCell ref="E85:AR85"/>
    <mergeCell ref="AS85:AZ87"/>
    <mergeCell ref="BC85:BL85"/>
    <mergeCell ref="BM85:BW85"/>
    <mergeCell ref="BX85:CL85"/>
    <mergeCell ref="A86:D86"/>
    <mergeCell ref="E86:AR86"/>
    <mergeCell ref="BC86:BL86"/>
    <mergeCell ref="BM86:BW86"/>
    <mergeCell ref="BX86:CL86"/>
    <mergeCell ref="A87:D87"/>
    <mergeCell ref="E87:AR87"/>
    <mergeCell ref="BC87:BL87"/>
    <mergeCell ref="BM87:BW87"/>
    <mergeCell ref="BX87:CL87"/>
    <mergeCell ref="A88:D88"/>
    <mergeCell ref="E88:AR88"/>
    <mergeCell ref="AS88:AZ88"/>
    <mergeCell ref="BC88:BL88"/>
    <mergeCell ref="BM88:BW88"/>
    <mergeCell ref="BX88:CL88"/>
    <mergeCell ref="A89:D89"/>
    <mergeCell ref="E89:AR89"/>
    <mergeCell ref="BC89:BL89"/>
    <mergeCell ref="BM89:BW89"/>
    <mergeCell ref="BX89:CL89"/>
    <mergeCell ref="A90:D90"/>
    <mergeCell ref="E90:AR90"/>
    <mergeCell ref="BC90:BL90"/>
    <mergeCell ref="BM90:BW90"/>
    <mergeCell ref="BX90:CL90"/>
    <mergeCell ref="A91:D91"/>
    <mergeCell ref="E91:AR91"/>
    <mergeCell ref="BC91:BL91"/>
    <mergeCell ref="BM91:BW91"/>
    <mergeCell ref="BX91:CL91"/>
    <mergeCell ref="A92:D92"/>
    <mergeCell ref="E92:AR92"/>
    <mergeCell ref="BC92:BL92"/>
    <mergeCell ref="BM92:BW92"/>
    <mergeCell ref="BX92:CL92"/>
    <mergeCell ref="A93:D93"/>
    <mergeCell ref="E93:AR93"/>
    <mergeCell ref="AS93:AZ93"/>
    <mergeCell ref="BC93:BL93"/>
    <mergeCell ref="BM93:BW93"/>
    <mergeCell ref="BX93:CL93"/>
    <mergeCell ref="A94:D94"/>
    <mergeCell ref="E94:AR94"/>
    <mergeCell ref="AS94:AZ94"/>
    <mergeCell ref="BC94:BL94"/>
    <mergeCell ref="BM94:BW94"/>
    <mergeCell ref="BX94:CL94"/>
    <mergeCell ref="A95:D95"/>
    <mergeCell ref="E95:AR95"/>
    <mergeCell ref="AS95:AZ95"/>
    <mergeCell ref="BC95:BL95"/>
    <mergeCell ref="BM95:BW95"/>
    <mergeCell ref="BX95:CL95"/>
    <mergeCell ref="H97:CP97"/>
    <mergeCell ref="A99:D99"/>
    <mergeCell ref="E99:AR99"/>
    <mergeCell ref="AS99:AZ101"/>
    <mergeCell ref="BC99:BL99"/>
    <mergeCell ref="BM99:BW99"/>
    <mergeCell ref="BX99:CL99"/>
    <mergeCell ref="A100:D100"/>
    <mergeCell ref="E100:AR100"/>
    <mergeCell ref="BC100:BL100"/>
    <mergeCell ref="BM100:BW100"/>
    <mergeCell ref="BX100:CL100"/>
    <mergeCell ref="A101:D101"/>
    <mergeCell ref="E101:AR101"/>
    <mergeCell ref="BC101:BL101"/>
    <mergeCell ref="BM101:BW101"/>
    <mergeCell ref="BX101:CL101"/>
    <mergeCell ref="A102:D102"/>
    <mergeCell ref="E102:AR102"/>
    <mergeCell ref="AS102:AZ102"/>
    <mergeCell ref="BC102:BL102"/>
    <mergeCell ref="BM102:BW102"/>
    <mergeCell ref="BX102:CL102"/>
    <mergeCell ref="A103:D103"/>
    <mergeCell ref="E103:AR103"/>
    <mergeCell ref="BC103:BL103"/>
    <mergeCell ref="BM103:BW103"/>
    <mergeCell ref="BX103:CL103"/>
    <mergeCell ref="A104:D104"/>
    <mergeCell ref="E104:AR104"/>
    <mergeCell ref="BC104:BL104"/>
    <mergeCell ref="BM104:BW104"/>
    <mergeCell ref="BX104:CL104"/>
    <mergeCell ref="A105:D105"/>
    <mergeCell ref="E105:AR105"/>
    <mergeCell ref="BC105:BL105"/>
    <mergeCell ref="BM105:BW105"/>
    <mergeCell ref="BX105:CL105"/>
    <mergeCell ref="A106:D106"/>
    <mergeCell ref="E106:AR106"/>
    <mergeCell ref="BC106:BL106"/>
    <mergeCell ref="BM106:BW106"/>
    <mergeCell ref="BX106:CL106"/>
    <mergeCell ref="A107:D107"/>
    <mergeCell ref="E107:AR107"/>
    <mergeCell ref="AS107:AZ107"/>
    <mergeCell ref="BC107:BL107"/>
    <mergeCell ref="BM107:BW107"/>
    <mergeCell ref="BX107:CL107"/>
    <mergeCell ref="A108:D108"/>
    <mergeCell ref="E108:AR108"/>
    <mergeCell ref="AS108:AZ108"/>
    <mergeCell ref="BC108:BL108"/>
    <mergeCell ref="BM108:BW108"/>
    <mergeCell ref="BX108:CL108"/>
    <mergeCell ref="H110:CP110"/>
    <mergeCell ref="A112:D112"/>
    <mergeCell ref="E112:AR112"/>
    <mergeCell ref="AS112:AZ114"/>
    <mergeCell ref="BC112:BL112"/>
    <mergeCell ref="BM112:BW112"/>
    <mergeCell ref="BX112:CL112"/>
    <mergeCell ref="A113:D113"/>
    <mergeCell ref="E113:AR113"/>
    <mergeCell ref="BC113:BL113"/>
    <mergeCell ref="BM113:BW113"/>
    <mergeCell ref="BX113:CL113"/>
    <mergeCell ref="A114:D114"/>
    <mergeCell ref="E114:AR114"/>
    <mergeCell ref="BC114:BL114"/>
    <mergeCell ref="BM114:BW114"/>
    <mergeCell ref="BX114:CL114"/>
    <mergeCell ref="A115:D115"/>
    <mergeCell ref="E115:AR115"/>
    <mergeCell ref="AS115:AZ115"/>
    <mergeCell ref="BC115:BL115"/>
    <mergeCell ref="BM115:BW115"/>
    <mergeCell ref="BX115:CL115"/>
    <mergeCell ref="A116:D116"/>
    <mergeCell ref="E116:AR116"/>
    <mergeCell ref="BC116:BL116"/>
    <mergeCell ref="BM116:BW116"/>
    <mergeCell ref="BX116:CL116"/>
    <mergeCell ref="A117:D117"/>
    <mergeCell ref="E117:AR117"/>
    <mergeCell ref="BC117:BL117"/>
    <mergeCell ref="BM117:BW117"/>
    <mergeCell ref="BX117:CL117"/>
    <mergeCell ref="A118:D118"/>
    <mergeCell ref="E118:AR118"/>
    <mergeCell ref="BC118:BL118"/>
    <mergeCell ref="BM118:BW118"/>
    <mergeCell ref="BX118:CL118"/>
    <mergeCell ref="A119:D119"/>
    <mergeCell ref="E119:AR119"/>
    <mergeCell ref="BC119:BL119"/>
    <mergeCell ref="BM119:BW119"/>
    <mergeCell ref="BX119:CL119"/>
    <mergeCell ref="A120:D120"/>
    <mergeCell ref="E120:AR120"/>
    <mergeCell ref="AS120:AZ120"/>
    <mergeCell ref="BC120:BL120"/>
    <mergeCell ref="BM120:BW120"/>
    <mergeCell ref="BX120:CL120"/>
    <mergeCell ref="A121:D121"/>
    <mergeCell ref="E121:AR121"/>
    <mergeCell ref="AS121:AZ121"/>
    <mergeCell ref="BC121:BL121"/>
    <mergeCell ref="BM121:BW121"/>
    <mergeCell ref="BX121:CL121"/>
    <mergeCell ref="H123:CP123"/>
    <mergeCell ref="A125:D125"/>
    <mergeCell ref="E125:AR125"/>
    <mergeCell ref="AS125:AZ127"/>
    <mergeCell ref="BC125:BL125"/>
    <mergeCell ref="BM125:BW125"/>
    <mergeCell ref="BX125:CL125"/>
    <mergeCell ref="A126:D126"/>
    <mergeCell ref="E126:AR126"/>
    <mergeCell ref="BC126:BL126"/>
    <mergeCell ref="BM126:BW126"/>
    <mergeCell ref="BX126:CL126"/>
    <mergeCell ref="A127:D127"/>
    <mergeCell ref="E127:AR127"/>
    <mergeCell ref="BC127:BL127"/>
    <mergeCell ref="BM127:BW127"/>
    <mergeCell ref="BX127:CL127"/>
    <mergeCell ref="A128:D128"/>
    <mergeCell ref="E128:AR128"/>
    <mergeCell ref="AS128:AZ128"/>
    <mergeCell ref="BC128:BL128"/>
    <mergeCell ref="BM128:BW128"/>
    <mergeCell ref="BX128:CL128"/>
    <mergeCell ref="A129:D129"/>
    <mergeCell ref="E129:AR129"/>
    <mergeCell ref="BC129:BL129"/>
    <mergeCell ref="BM129:BW129"/>
    <mergeCell ref="BX129:CL129"/>
    <mergeCell ref="A130:D130"/>
    <mergeCell ref="E130:AR130"/>
    <mergeCell ref="BC130:BL130"/>
    <mergeCell ref="BM130:BW130"/>
    <mergeCell ref="BX130:CL130"/>
    <mergeCell ref="A131:D131"/>
    <mergeCell ref="E131:AR131"/>
    <mergeCell ref="BC131:BL131"/>
    <mergeCell ref="BM131:BW131"/>
    <mergeCell ref="BX131:CL131"/>
    <mergeCell ref="A132:D132"/>
    <mergeCell ref="E132:AR132"/>
    <mergeCell ref="BC132:BL132"/>
    <mergeCell ref="BM132:BW132"/>
    <mergeCell ref="BX132:CL132"/>
    <mergeCell ref="A133:D133"/>
    <mergeCell ref="E133:AR133"/>
    <mergeCell ref="AS133:AZ133"/>
    <mergeCell ref="BC133:BL133"/>
    <mergeCell ref="BM133:BW133"/>
    <mergeCell ref="BX133:CL133"/>
    <mergeCell ref="A134:D134"/>
    <mergeCell ref="E134:AR134"/>
    <mergeCell ref="AS134:AZ134"/>
    <mergeCell ref="BC134:BL134"/>
    <mergeCell ref="BM134:BW134"/>
    <mergeCell ref="BX134:CL1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P59"/>
  <sheetViews>
    <sheetView zoomScalePageLayoutView="0" workbookViewId="0" topLeftCell="A22">
      <selection activeCell="BX28" sqref="BX28:CP28"/>
    </sheetView>
  </sheetViews>
  <sheetFormatPr defaultColWidth="1.12109375" defaultRowHeight="12.75"/>
  <cols>
    <col min="1" max="17" width="1.12109375" style="74" customWidth="1"/>
    <col min="18" max="18" width="2.00390625" style="74" customWidth="1"/>
    <col min="19" max="32" width="1.12109375" style="74" customWidth="1"/>
    <col min="33" max="33" width="2.375" style="74" customWidth="1"/>
    <col min="34" max="37" width="1.12109375" style="74" customWidth="1"/>
    <col min="38" max="39" width="1.12109375" style="74" hidden="1" customWidth="1"/>
    <col min="40" max="46" width="1.12109375" style="74" customWidth="1"/>
    <col min="47" max="47" width="0.12890625" style="74" customWidth="1"/>
    <col min="48" max="53" width="1.12109375" style="74" hidden="1" customWidth="1"/>
    <col min="54" max="16384" width="1.12109375" style="74" customWidth="1"/>
  </cols>
  <sheetData>
    <row r="1" spans="1:94" s="71" customFormat="1" ht="15.75">
      <c r="A1" s="442" t="s">
        <v>457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</row>
    <row r="2" ht="6.75" customHeight="1"/>
    <row r="3" spans="1:94" s="71" customFormat="1" ht="30.75" customHeight="1">
      <c r="A3" s="122" t="s">
        <v>351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592" t="s">
        <v>565</v>
      </c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</row>
    <row r="4" ht="7.5" customHeight="1"/>
    <row r="5" spans="1:94" s="71" customFormat="1" ht="15.75">
      <c r="A5" s="71" t="s">
        <v>410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564" t="s">
        <v>600</v>
      </c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4"/>
      <c r="BJ5" s="564"/>
      <c r="BK5" s="564"/>
      <c r="BL5" s="564"/>
      <c r="BM5" s="564"/>
      <c r="BN5" s="564"/>
      <c r="BO5" s="564"/>
      <c r="BP5" s="564"/>
      <c r="BQ5" s="564"/>
      <c r="BR5" s="564"/>
      <c r="BS5" s="564"/>
      <c r="BT5" s="564"/>
      <c r="BU5" s="564"/>
      <c r="BV5" s="564"/>
      <c r="BW5" s="564"/>
      <c r="BX5" s="564"/>
      <c r="BY5" s="564"/>
      <c r="BZ5" s="564"/>
      <c r="CA5" s="564"/>
      <c r="CB5" s="564"/>
      <c r="CC5" s="564"/>
      <c r="CD5" s="564"/>
      <c r="CE5" s="564"/>
      <c r="CF5" s="564"/>
      <c r="CG5" s="564"/>
      <c r="CH5" s="564"/>
      <c r="CI5" s="564"/>
      <c r="CJ5" s="564"/>
      <c r="CK5" s="564"/>
      <c r="CL5" s="564"/>
      <c r="CM5" s="564"/>
      <c r="CN5" s="564"/>
      <c r="CO5" s="564"/>
      <c r="CP5" s="564"/>
    </row>
    <row r="6" ht="8.25" customHeight="1"/>
    <row r="7" spans="1:94" ht="12.75">
      <c r="A7" s="403" t="s">
        <v>357</v>
      </c>
      <c r="B7" s="404"/>
      <c r="C7" s="404"/>
      <c r="D7" s="405"/>
      <c r="E7" s="403" t="s">
        <v>1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5"/>
      <c r="AN7" s="403" t="s">
        <v>407</v>
      </c>
      <c r="AO7" s="404"/>
      <c r="AP7" s="404"/>
      <c r="AQ7" s="404"/>
      <c r="AR7" s="404"/>
      <c r="AS7" s="404"/>
      <c r="AT7" s="404"/>
      <c r="AU7" s="82"/>
      <c r="AV7" s="82"/>
      <c r="AW7" s="82"/>
      <c r="AX7" s="82"/>
      <c r="AY7" s="82"/>
      <c r="AZ7" s="82"/>
      <c r="BA7" s="82"/>
      <c r="BB7" s="403" t="s">
        <v>460</v>
      </c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5"/>
      <c r="BP7" s="403" t="s">
        <v>392</v>
      </c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5"/>
      <c r="CB7" s="403" t="s">
        <v>461</v>
      </c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5"/>
    </row>
    <row r="8" spans="1:94" ht="12.75">
      <c r="A8" s="399" t="s">
        <v>365</v>
      </c>
      <c r="B8" s="400"/>
      <c r="C8" s="400"/>
      <c r="D8" s="401"/>
      <c r="E8" s="399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1"/>
      <c r="AN8" s="399"/>
      <c r="AO8" s="400"/>
      <c r="AP8" s="400"/>
      <c r="AQ8" s="400"/>
      <c r="AR8" s="400"/>
      <c r="AS8" s="400"/>
      <c r="AT8" s="400"/>
      <c r="AU8" s="86"/>
      <c r="AV8" s="86"/>
      <c r="AW8" s="86"/>
      <c r="AX8" s="86"/>
      <c r="AY8" s="86"/>
      <c r="AZ8" s="86"/>
      <c r="BA8" s="86"/>
      <c r="BB8" s="399" t="s">
        <v>462</v>
      </c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1"/>
      <c r="BP8" s="399" t="s">
        <v>396</v>
      </c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1"/>
      <c r="CB8" s="399" t="s">
        <v>463</v>
      </c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1"/>
    </row>
    <row r="9" spans="1:94" ht="12.75">
      <c r="A9" s="388"/>
      <c r="B9" s="389"/>
      <c r="C9" s="389"/>
      <c r="D9" s="390"/>
      <c r="E9" s="388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90"/>
      <c r="AN9" s="388"/>
      <c r="AO9" s="389"/>
      <c r="AP9" s="389"/>
      <c r="AQ9" s="389"/>
      <c r="AR9" s="389"/>
      <c r="AS9" s="389"/>
      <c r="AT9" s="389"/>
      <c r="AU9" s="89"/>
      <c r="AV9" s="89"/>
      <c r="AW9" s="89"/>
      <c r="AX9" s="89"/>
      <c r="AY9" s="89"/>
      <c r="AZ9" s="89"/>
      <c r="BA9" s="89"/>
      <c r="BB9" s="388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90"/>
      <c r="BP9" s="388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90"/>
      <c r="CB9" s="388" t="s">
        <v>464</v>
      </c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90"/>
    </row>
    <row r="10" spans="1:94" ht="12.75">
      <c r="A10" s="391">
        <v>1</v>
      </c>
      <c r="B10" s="392"/>
      <c r="C10" s="392"/>
      <c r="D10" s="433"/>
      <c r="E10" s="391">
        <v>2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433"/>
      <c r="AN10" s="391">
        <v>3</v>
      </c>
      <c r="AO10" s="392"/>
      <c r="AP10" s="392"/>
      <c r="AQ10" s="392"/>
      <c r="AR10" s="392"/>
      <c r="AS10" s="392"/>
      <c r="AT10" s="392"/>
      <c r="AU10" s="84"/>
      <c r="AV10" s="84"/>
      <c r="AW10" s="84"/>
      <c r="AX10" s="84"/>
      <c r="AY10" s="84"/>
      <c r="AZ10" s="84"/>
      <c r="BA10" s="84"/>
      <c r="BB10" s="391">
        <v>4</v>
      </c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433"/>
      <c r="BP10" s="391">
        <v>5</v>
      </c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433"/>
      <c r="CB10" s="391">
        <v>6</v>
      </c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433"/>
    </row>
    <row r="11" spans="1:94" ht="52.5" customHeight="1">
      <c r="A11" s="430">
        <v>1</v>
      </c>
      <c r="B11" s="431"/>
      <c r="C11" s="431"/>
      <c r="D11" s="432"/>
      <c r="E11" s="393" t="s">
        <v>566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5"/>
      <c r="AN11" s="511">
        <v>212</v>
      </c>
      <c r="AO11" s="512"/>
      <c r="AP11" s="512"/>
      <c r="AQ11" s="512"/>
      <c r="AR11" s="512"/>
      <c r="AS11" s="512"/>
      <c r="AT11" s="512"/>
      <c r="AU11" s="93"/>
      <c r="AV11" s="93"/>
      <c r="AW11" s="93"/>
      <c r="AX11" s="93"/>
      <c r="AY11" s="93"/>
      <c r="AZ11" s="93"/>
      <c r="BA11" s="93"/>
      <c r="BB11" s="382">
        <v>12435</v>
      </c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4"/>
      <c r="BP11" s="382">
        <v>41.2545235</v>
      </c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4"/>
      <c r="CB11" s="421">
        <f>BB11*BP11</f>
        <v>512999.9997225</v>
      </c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3"/>
    </row>
    <row r="12" spans="1:94" ht="12.75" customHeight="1" hidden="1">
      <c r="A12" s="430"/>
      <c r="B12" s="431"/>
      <c r="C12" s="431"/>
      <c r="D12" s="432"/>
      <c r="E12" s="430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382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4"/>
      <c r="BP12" s="382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4"/>
      <c r="CB12" s="421"/>
      <c r="CC12" s="422"/>
      <c r="CD12" s="422"/>
      <c r="CE12" s="422"/>
      <c r="CF12" s="422"/>
      <c r="CG12" s="422"/>
      <c r="CH12" s="422"/>
      <c r="CI12" s="422"/>
      <c r="CJ12" s="422"/>
      <c r="CK12" s="422"/>
      <c r="CL12" s="422"/>
      <c r="CM12" s="422"/>
      <c r="CN12" s="422"/>
      <c r="CO12" s="422"/>
      <c r="CP12" s="423"/>
    </row>
    <row r="13" spans="1:94" ht="12.75">
      <c r="A13" s="376"/>
      <c r="B13" s="377"/>
      <c r="C13" s="377"/>
      <c r="D13" s="378"/>
      <c r="E13" s="382" t="s">
        <v>388</v>
      </c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4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412" t="s">
        <v>35</v>
      </c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4"/>
      <c r="BP13" s="396" t="s">
        <v>35</v>
      </c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8"/>
      <c r="CB13" s="522">
        <f>CB11</f>
        <v>512999.9997225</v>
      </c>
      <c r="CC13" s="523"/>
      <c r="CD13" s="523"/>
      <c r="CE13" s="523"/>
      <c r="CF13" s="523"/>
      <c r="CG13" s="523"/>
      <c r="CH13" s="523"/>
      <c r="CI13" s="523"/>
      <c r="CJ13" s="523"/>
      <c r="CK13" s="523"/>
      <c r="CL13" s="523"/>
      <c r="CM13" s="523"/>
      <c r="CN13" s="523"/>
      <c r="CO13" s="523"/>
      <c r="CP13" s="524"/>
    </row>
    <row r="14" spans="1:94" ht="12.75">
      <c r="A14" s="97"/>
      <c r="B14" s="97"/>
      <c r="C14" s="97"/>
      <c r="D14" s="97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</row>
    <row r="15" s="69" customFormat="1" ht="9" customHeight="1"/>
    <row r="16" spans="1:94" s="71" customFormat="1" ht="15.75">
      <c r="A16" s="442" t="s">
        <v>601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</row>
    <row r="17" spans="1:94" s="73" customFormat="1" ht="9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s="71" customFormat="1" ht="15.75">
      <c r="A18" s="71" t="s">
        <v>351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452" t="s">
        <v>103</v>
      </c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</row>
    <row r="19" spans="1:94" s="73" customFormat="1" ht="9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</row>
    <row r="20" spans="1:94" s="71" customFormat="1" ht="15.75">
      <c r="A20" s="71" t="s">
        <v>410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564" t="s">
        <v>602</v>
      </c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564"/>
      <c r="BD20" s="564"/>
      <c r="BE20" s="564"/>
      <c r="BF20" s="564"/>
      <c r="BG20" s="564"/>
      <c r="BH20" s="564"/>
      <c r="BI20" s="564"/>
      <c r="BJ20" s="564"/>
      <c r="BK20" s="564"/>
      <c r="BL20" s="564"/>
      <c r="BM20" s="564"/>
      <c r="BN20" s="564"/>
      <c r="BO20" s="564"/>
      <c r="BP20" s="564"/>
      <c r="BQ20" s="564"/>
      <c r="BR20" s="564"/>
      <c r="BS20" s="564"/>
      <c r="BT20" s="564"/>
      <c r="BU20" s="564"/>
      <c r="BV20" s="564"/>
      <c r="BW20" s="564"/>
      <c r="BX20" s="564"/>
      <c r="BY20" s="564"/>
      <c r="BZ20" s="564"/>
      <c r="CA20" s="564"/>
      <c r="CB20" s="564"/>
      <c r="CC20" s="564"/>
      <c r="CD20" s="564"/>
      <c r="CE20" s="564"/>
      <c r="CF20" s="564"/>
      <c r="CG20" s="564"/>
      <c r="CH20" s="564"/>
      <c r="CI20" s="564"/>
      <c r="CJ20" s="564"/>
      <c r="CK20" s="564"/>
      <c r="CL20" s="564"/>
      <c r="CM20" s="564"/>
      <c r="CN20" s="564"/>
      <c r="CO20" s="564"/>
      <c r="CP20" s="564"/>
    </row>
    <row r="22" spans="1:94" ht="12.75">
      <c r="A22" s="403" t="s">
        <v>357</v>
      </c>
      <c r="B22" s="404"/>
      <c r="C22" s="404"/>
      <c r="D22" s="405"/>
      <c r="E22" s="403" t="s">
        <v>390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5"/>
      <c r="AN22" s="81"/>
      <c r="AO22" s="82"/>
      <c r="AP22" s="82"/>
      <c r="AQ22" s="82"/>
      <c r="AR22" s="82"/>
      <c r="AS22" s="82"/>
      <c r="AT22" s="82"/>
      <c r="AU22" s="83"/>
      <c r="AV22" s="82"/>
      <c r="AW22" s="82"/>
      <c r="AX22" s="82"/>
      <c r="AY22" s="82"/>
      <c r="AZ22" s="82"/>
      <c r="BA22" s="82"/>
      <c r="BB22" s="403" t="s">
        <v>468</v>
      </c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5"/>
      <c r="BP22" s="403" t="s">
        <v>469</v>
      </c>
      <c r="BQ22" s="404"/>
      <c r="BR22" s="404"/>
      <c r="BS22" s="404"/>
      <c r="BT22" s="404"/>
      <c r="BU22" s="404"/>
      <c r="BV22" s="404"/>
      <c r="BW22" s="405"/>
      <c r="BX22" s="403" t="s">
        <v>470</v>
      </c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5"/>
    </row>
    <row r="23" spans="1:94" ht="12.75">
      <c r="A23" s="399" t="s">
        <v>365</v>
      </c>
      <c r="B23" s="400"/>
      <c r="C23" s="400"/>
      <c r="D23" s="401"/>
      <c r="E23" s="399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1"/>
      <c r="AN23" s="399" t="s">
        <v>407</v>
      </c>
      <c r="AO23" s="400"/>
      <c r="AP23" s="400"/>
      <c r="AQ23" s="400"/>
      <c r="AR23" s="400"/>
      <c r="AS23" s="400"/>
      <c r="AT23" s="400"/>
      <c r="AU23" s="401"/>
      <c r="AV23" s="86"/>
      <c r="AW23" s="86"/>
      <c r="AX23" s="86"/>
      <c r="AY23" s="86"/>
      <c r="AZ23" s="86"/>
      <c r="BA23" s="86"/>
      <c r="BB23" s="399" t="s">
        <v>471</v>
      </c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1"/>
      <c r="BP23" s="399" t="s">
        <v>472</v>
      </c>
      <c r="BQ23" s="400"/>
      <c r="BR23" s="400"/>
      <c r="BS23" s="400"/>
      <c r="BT23" s="400"/>
      <c r="BU23" s="400"/>
      <c r="BV23" s="400"/>
      <c r="BW23" s="401"/>
      <c r="BX23" s="399" t="s">
        <v>473</v>
      </c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1"/>
    </row>
    <row r="24" spans="1:94" ht="12.75">
      <c r="A24" s="399"/>
      <c r="B24" s="400"/>
      <c r="C24" s="400"/>
      <c r="D24" s="401"/>
      <c r="E24" s="399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1"/>
      <c r="AN24" s="85"/>
      <c r="AO24" s="86"/>
      <c r="AP24" s="86"/>
      <c r="AQ24" s="86"/>
      <c r="AR24" s="86"/>
      <c r="AS24" s="86"/>
      <c r="AT24" s="86"/>
      <c r="AU24" s="87"/>
      <c r="AV24" s="86"/>
      <c r="AW24" s="86"/>
      <c r="AX24" s="86"/>
      <c r="AY24" s="86"/>
      <c r="AZ24" s="86"/>
      <c r="BA24" s="86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1"/>
      <c r="BP24" s="399"/>
      <c r="BQ24" s="400"/>
      <c r="BR24" s="400"/>
      <c r="BS24" s="400"/>
      <c r="BT24" s="400"/>
      <c r="BU24" s="400"/>
      <c r="BV24" s="400"/>
      <c r="BW24" s="401"/>
      <c r="BX24" s="399" t="s">
        <v>474</v>
      </c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1"/>
    </row>
    <row r="25" spans="1:94" ht="12.75">
      <c r="A25" s="399"/>
      <c r="B25" s="400"/>
      <c r="C25" s="400"/>
      <c r="D25" s="401"/>
      <c r="E25" s="399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1"/>
      <c r="AN25" s="88"/>
      <c r="AO25" s="89"/>
      <c r="AP25" s="89"/>
      <c r="AQ25" s="89"/>
      <c r="AR25" s="89"/>
      <c r="AS25" s="89"/>
      <c r="AT25" s="89"/>
      <c r="AU25" s="90"/>
      <c r="AV25" s="86"/>
      <c r="AW25" s="86"/>
      <c r="AX25" s="86"/>
      <c r="AY25" s="86"/>
      <c r="AZ25" s="86"/>
      <c r="BA25" s="86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1"/>
      <c r="BP25" s="399"/>
      <c r="BQ25" s="400"/>
      <c r="BR25" s="400"/>
      <c r="BS25" s="400"/>
      <c r="BT25" s="400"/>
      <c r="BU25" s="400"/>
      <c r="BV25" s="400"/>
      <c r="BW25" s="401"/>
      <c r="BX25" s="399" t="s">
        <v>475</v>
      </c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  <c r="CM25" s="400"/>
      <c r="CN25" s="400"/>
      <c r="CO25" s="400"/>
      <c r="CP25" s="401"/>
    </row>
    <row r="26" spans="1:94" ht="12.75">
      <c r="A26" s="391">
        <v>1</v>
      </c>
      <c r="B26" s="392"/>
      <c r="C26" s="392"/>
      <c r="D26" s="433"/>
      <c r="E26" s="391">
        <v>2</v>
      </c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433"/>
      <c r="AN26" s="391">
        <v>3</v>
      </c>
      <c r="AO26" s="392"/>
      <c r="AP26" s="392"/>
      <c r="AQ26" s="392"/>
      <c r="AR26" s="392"/>
      <c r="AS26" s="392"/>
      <c r="AT26" s="392"/>
      <c r="AU26" s="84"/>
      <c r="AV26" s="84"/>
      <c r="AW26" s="84"/>
      <c r="AX26" s="84"/>
      <c r="AY26" s="84"/>
      <c r="AZ26" s="84"/>
      <c r="BA26" s="84"/>
      <c r="BB26" s="391">
        <v>4</v>
      </c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433"/>
      <c r="BP26" s="391">
        <v>5</v>
      </c>
      <c r="BQ26" s="392"/>
      <c r="BR26" s="392"/>
      <c r="BS26" s="392"/>
      <c r="BT26" s="392"/>
      <c r="BU26" s="392"/>
      <c r="BV26" s="392"/>
      <c r="BW26" s="433"/>
      <c r="BX26" s="391">
        <v>6</v>
      </c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392"/>
      <c r="CL26" s="392"/>
      <c r="CM26" s="392"/>
      <c r="CN26" s="392"/>
      <c r="CO26" s="392"/>
      <c r="CP26" s="433"/>
    </row>
    <row r="27" spans="1:94" ht="23.25" customHeight="1">
      <c r="A27" s="376">
        <v>1</v>
      </c>
      <c r="B27" s="377"/>
      <c r="C27" s="377"/>
      <c r="D27" s="378"/>
      <c r="E27" s="541" t="s">
        <v>603</v>
      </c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3"/>
      <c r="AN27" s="396"/>
      <c r="AO27" s="397"/>
      <c r="AP27" s="397"/>
      <c r="AQ27" s="397"/>
      <c r="AR27" s="397"/>
      <c r="AS27" s="397"/>
      <c r="AT27" s="397"/>
      <c r="AU27" s="104"/>
      <c r="AV27" s="104"/>
      <c r="AW27" s="104"/>
      <c r="AX27" s="104"/>
      <c r="AY27" s="104"/>
      <c r="AZ27" s="104"/>
      <c r="BA27" s="104"/>
      <c r="BB27" s="424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6"/>
      <c r="BP27" s="382"/>
      <c r="BQ27" s="383"/>
      <c r="BR27" s="383"/>
      <c r="BS27" s="383"/>
      <c r="BT27" s="383"/>
      <c r="BU27" s="383"/>
      <c r="BV27" s="383"/>
      <c r="BW27" s="384"/>
      <c r="BX27" s="466">
        <v>8000</v>
      </c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8"/>
    </row>
    <row r="28" spans="1:94" ht="12.75">
      <c r="A28" s="376"/>
      <c r="B28" s="377"/>
      <c r="C28" s="377"/>
      <c r="D28" s="378"/>
      <c r="E28" s="382" t="s">
        <v>388</v>
      </c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4"/>
      <c r="AN28" s="396"/>
      <c r="AO28" s="397"/>
      <c r="AP28" s="397"/>
      <c r="AQ28" s="397"/>
      <c r="AR28" s="397"/>
      <c r="AS28" s="397"/>
      <c r="AT28" s="397"/>
      <c r="AU28" s="95"/>
      <c r="AV28" s="95"/>
      <c r="AW28" s="95"/>
      <c r="AX28" s="95"/>
      <c r="AY28" s="95"/>
      <c r="AZ28" s="95"/>
      <c r="BA28" s="95"/>
      <c r="BB28" s="382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4"/>
      <c r="BP28" s="396" t="s">
        <v>35</v>
      </c>
      <c r="BQ28" s="397"/>
      <c r="BR28" s="397"/>
      <c r="BS28" s="397"/>
      <c r="BT28" s="397"/>
      <c r="BU28" s="397"/>
      <c r="BV28" s="397"/>
      <c r="BW28" s="398"/>
      <c r="BX28" s="589">
        <f>SUM(BX27:BX27)</f>
        <v>8000</v>
      </c>
      <c r="BY28" s="590"/>
      <c r="BZ28" s="590"/>
      <c r="CA28" s="590"/>
      <c r="CB28" s="590"/>
      <c r="CC28" s="590"/>
      <c r="CD28" s="590"/>
      <c r="CE28" s="590"/>
      <c r="CF28" s="590"/>
      <c r="CG28" s="590"/>
      <c r="CH28" s="590"/>
      <c r="CI28" s="590"/>
      <c r="CJ28" s="590"/>
      <c r="CK28" s="590"/>
      <c r="CL28" s="590"/>
      <c r="CM28" s="590"/>
      <c r="CN28" s="590"/>
      <c r="CO28" s="590"/>
      <c r="CP28" s="591"/>
    </row>
    <row r="29" s="69" customFormat="1" ht="15.75"/>
    <row r="30" spans="1:94" s="73" customFormat="1" ht="9.75" hidden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</row>
    <row r="31" s="69" customFormat="1" ht="3.75" customHeight="1"/>
    <row r="32" spans="1:94" s="71" customFormat="1" ht="15.75">
      <c r="A32" s="442" t="s">
        <v>486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2"/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</row>
    <row r="33" spans="1:94" s="71" customFormat="1" ht="15.75">
      <c r="A33" s="442" t="s">
        <v>487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</row>
    <row r="34" spans="1:94" s="71" customFormat="1" ht="19.5" customHeight="1">
      <c r="A34" s="71" t="s">
        <v>351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29"/>
      <c r="BG34" s="529"/>
      <c r="BH34" s="529"/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29"/>
      <c r="BT34" s="529"/>
      <c r="BU34" s="529"/>
      <c r="BV34" s="529"/>
      <c r="BW34" s="529"/>
      <c r="BX34" s="529"/>
      <c r="BY34" s="529"/>
      <c r="BZ34" s="529"/>
      <c r="CA34" s="529"/>
      <c r="CB34" s="529"/>
      <c r="CC34" s="529"/>
      <c r="CD34" s="529"/>
      <c r="CE34" s="529"/>
      <c r="CF34" s="529"/>
      <c r="CG34" s="529"/>
      <c r="CH34" s="529"/>
      <c r="CI34" s="529"/>
      <c r="CJ34" s="529"/>
      <c r="CK34" s="529"/>
      <c r="CL34" s="529"/>
      <c r="CM34" s="529"/>
      <c r="CN34" s="529"/>
      <c r="CO34" s="529"/>
      <c r="CP34" s="529"/>
    </row>
    <row r="35" s="69" customFormat="1" ht="8.25" customHeight="1"/>
    <row r="36" spans="1:94" s="71" customFormat="1" ht="15.75">
      <c r="A36" s="71" t="s">
        <v>410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0"/>
      <c r="BF36" s="530"/>
      <c r="BG36" s="530"/>
      <c r="BH36" s="530"/>
      <c r="BI36" s="530"/>
      <c r="BJ36" s="530"/>
      <c r="BK36" s="530"/>
      <c r="BL36" s="530"/>
      <c r="BM36" s="530"/>
      <c r="BN36" s="530"/>
      <c r="BO36" s="530"/>
      <c r="BP36" s="530"/>
      <c r="BQ36" s="530"/>
      <c r="BR36" s="530"/>
      <c r="BS36" s="530"/>
      <c r="BT36" s="530"/>
      <c r="BU36" s="530"/>
      <c r="BV36" s="530"/>
      <c r="BW36" s="530"/>
      <c r="BX36" s="530"/>
      <c r="BY36" s="530"/>
      <c r="BZ36" s="530"/>
      <c r="CA36" s="530"/>
      <c r="CB36" s="530"/>
      <c r="CC36" s="530"/>
      <c r="CD36" s="530"/>
      <c r="CE36" s="530"/>
      <c r="CF36" s="530"/>
      <c r="CG36" s="530"/>
      <c r="CH36" s="530"/>
      <c r="CI36" s="530"/>
      <c r="CJ36" s="530"/>
      <c r="CK36" s="530"/>
      <c r="CL36" s="530"/>
      <c r="CM36" s="530"/>
      <c r="CN36" s="530"/>
      <c r="CO36" s="530"/>
      <c r="CP36" s="530"/>
    </row>
    <row r="37" s="69" customFormat="1" ht="15.75"/>
    <row r="38" spans="1:94" ht="12.75">
      <c r="A38" s="403" t="s">
        <v>357</v>
      </c>
      <c r="B38" s="404"/>
      <c r="C38" s="404"/>
      <c r="D38" s="405"/>
      <c r="E38" s="403" t="s">
        <v>1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5"/>
      <c r="AN38" s="403" t="s">
        <v>407</v>
      </c>
      <c r="AO38" s="404"/>
      <c r="AP38" s="404"/>
      <c r="AQ38" s="404"/>
      <c r="AR38" s="404"/>
      <c r="AS38" s="404"/>
      <c r="AT38" s="404"/>
      <c r="AU38" s="404"/>
      <c r="AV38" s="82"/>
      <c r="AW38" s="82"/>
      <c r="AX38" s="82"/>
      <c r="AY38" s="82"/>
      <c r="AZ38" s="82"/>
      <c r="BA38" s="82"/>
      <c r="BB38" s="403" t="s">
        <v>460</v>
      </c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5"/>
      <c r="BP38" s="403" t="s">
        <v>392</v>
      </c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5"/>
      <c r="CB38" s="403" t="s">
        <v>461</v>
      </c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5"/>
    </row>
    <row r="39" spans="1:94" ht="12.75">
      <c r="A39" s="399" t="s">
        <v>365</v>
      </c>
      <c r="B39" s="400"/>
      <c r="C39" s="400"/>
      <c r="D39" s="401"/>
      <c r="E39" s="399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1"/>
      <c r="AN39" s="399"/>
      <c r="AO39" s="400"/>
      <c r="AP39" s="400"/>
      <c r="AQ39" s="400"/>
      <c r="AR39" s="400"/>
      <c r="AS39" s="400"/>
      <c r="AT39" s="400"/>
      <c r="AU39" s="400"/>
      <c r="AV39" s="86"/>
      <c r="AW39" s="86"/>
      <c r="AX39" s="86"/>
      <c r="AY39" s="86"/>
      <c r="AZ39" s="86"/>
      <c r="BA39" s="86"/>
      <c r="BB39" s="399" t="s">
        <v>462</v>
      </c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1"/>
      <c r="BP39" s="399" t="s">
        <v>396</v>
      </c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1"/>
      <c r="CB39" s="399" t="s">
        <v>463</v>
      </c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1"/>
    </row>
    <row r="40" spans="1:94" ht="12.75">
      <c r="A40" s="399"/>
      <c r="B40" s="400"/>
      <c r="C40" s="400"/>
      <c r="D40" s="401"/>
      <c r="E40" s="399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1"/>
      <c r="AN40" s="388"/>
      <c r="AO40" s="389"/>
      <c r="AP40" s="389"/>
      <c r="AQ40" s="389"/>
      <c r="AR40" s="389"/>
      <c r="AS40" s="389"/>
      <c r="AT40" s="389"/>
      <c r="AU40" s="389"/>
      <c r="AV40" s="86"/>
      <c r="AW40" s="86"/>
      <c r="AX40" s="86"/>
      <c r="AY40" s="86"/>
      <c r="AZ40" s="86"/>
      <c r="BA40" s="86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1"/>
      <c r="BP40" s="399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1"/>
      <c r="CB40" s="399" t="s">
        <v>464</v>
      </c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  <c r="CM40" s="400"/>
      <c r="CN40" s="400"/>
      <c r="CO40" s="400"/>
      <c r="CP40" s="401"/>
    </row>
    <row r="41" spans="1:94" ht="12.75">
      <c r="A41" s="391">
        <v>1</v>
      </c>
      <c r="B41" s="392"/>
      <c r="C41" s="392"/>
      <c r="D41" s="433"/>
      <c r="E41" s="391">
        <v>2</v>
      </c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433"/>
      <c r="AN41" s="391">
        <v>3</v>
      </c>
      <c r="AO41" s="392"/>
      <c r="AP41" s="392"/>
      <c r="AQ41" s="392"/>
      <c r="AR41" s="392"/>
      <c r="AS41" s="392"/>
      <c r="AT41" s="392"/>
      <c r="AU41" s="84"/>
      <c r="AV41" s="84"/>
      <c r="AW41" s="84"/>
      <c r="AX41" s="84"/>
      <c r="AY41" s="84"/>
      <c r="AZ41" s="84"/>
      <c r="BA41" s="84"/>
      <c r="BB41" s="391">
        <v>4</v>
      </c>
      <c r="BC41" s="392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433"/>
      <c r="BP41" s="391">
        <v>5</v>
      </c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433"/>
      <c r="CB41" s="391">
        <v>6</v>
      </c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  <c r="CO41" s="392"/>
      <c r="CP41" s="433"/>
    </row>
    <row r="42" spans="1:94" ht="12.75">
      <c r="A42" s="376"/>
      <c r="B42" s="377"/>
      <c r="C42" s="377"/>
      <c r="D42" s="378"/>
      <c r="E42" s="376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8"/>
      <c r="AN42" s="396"/>
      <c r="AO42" s="397"/>
      <c r="AP42" s="397"/>
      <c r="AQ42" s="397"/>
      <c r="AR42" s="397"/>
      <c r="AS42" s="397"/>
      <c r="AT42" s="397"/>
      <c r="AU42" s="104"/>
      <c r="AV42" s="104"/>
      <c r="AW42" s="104"/>
      <c r="AX42" s="104"/>
      <c r="AY42" s="104"/>
      <c r="AZ42" s="104"/>
      <c r="BA42" s="104"/>
      <c r="BB42" s="415"/>
      <c r="BC42" s="416"/>
      <c r="BD42" s="416"/>
      <c r="BE42" s="416"/>
      <c r="BF42" s="416"/>
      <c r="BG42" s="416"/>
      <c r="BH42" s="416"/>
      <c r="BI42" s="416"/>
      <c r="BJ42" s="416"/>
      <c r="BK42" s="416"/>
      <c r="BL42" s="416"/>
      <c r="BM42" s="416"/>
      <c r="BN42" s="416"/>
      <c r="BO42" s="417"/>
      <c r="BP42" s="382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4"/>
      <c r="CB42" s="415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416"/>
      <c r="CN42" s="416"/>
      <c r="CO42" s="416"/>
      <c r="CP42" s="417"/>
    </row>
    <row r="43" spans="1:94" ht="12.75" hidden="1">
      <c r="A43" s="376"/>
      <c r="B43" s="377"/>
      <c r="C43" s="377"/>
      <c r="D43" s="378"/>
      <c r="E43" s="376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8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415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7"/>
      <c r="BP43" s="382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4"/>
      <c r="CB43" s="415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7"/>
    </row>
    <row r="44" spans="1:94" ht="12.75">
      <c r="A44" s="376"/>
      <c r="B44" s="377"/>
      <c r="C44" s="377"/>
      <c r="D44" s="378"/>
      <c r="E44" s="382" t="s">
        <v>388</v>
      </c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4"/>
      <c r="AN44" s="396"/>
      <c r="AO44" s="397"/>
      <c r="AP44" s="397"/>
      <c r="AQ44" s="397"/>
      <c r="AR44" s="397"/>
      <c r="AS44" s="397"/>
      <c r="AT44" s="397"/>
      <c r="AU44" s="106"/>
      <c r="AV44" s="106"/>
      <c r="AW44" s="106"/>
      <c r="AX44" s="106"/>
      <c r="AY44" s="106"/>
      <c r="AZ44" s="106"/>
      <c r="BA44" s="106"/>
      <c r="BB44" s="412" t="s">
        <v>35</v>
      </c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4"/>
      <c r="BP44" s="396" t="s">
        <v>35</v>
      </c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8"/>
      <c r="CB44" s="415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416"/>
      <c r="CN44" s="416"/>
      <c r="CO44" s="416"/>
      <c r="CP44" s="417"/>
    </row>
    <row r="45" spans="1:94" ht="5.25" customHeight="1">
      <c r="A45" s="97"/>
      <c r="B45" s="97"/>
      <c r="C45" s="97"/>
      <c r="D45" s="97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07"/>
      <c r="AO45" s="107"/>
      <c r="AP45" s="107"/>
      <c r="AQ45" s="107"/>
      <c r="AR45" s="107"/>
      <c r="AS45" s="107"/>
      <c r="AT45" s="107"/>
      <c r="AU45" s="120"/>
      <c r="AV45" s="120"/>
      <c r="AW45" s="120"/>
      <c r="AX45" s="120"/>
      <c r="AY45" s="120"/>
      <c r="AZ45" s="120"/>
      <c r="BA45" s="120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</row>
    <row r="46" spans="1:94" ht="15.75">
      <c r="A46" s="528" t="s">
        <v>488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</row>
    <row r="47" spans="1:94" s="71" customFormat="1" ht="15.75">
      <c r="A47" s="442" t="s">
        <v>489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2"/>
      <c r="BB47" s="442"/>
      <c r="BC47" s="442"/>
      <c r="BD47" s="442"/>
      <c r="BE47" s="442"/>
      <c r="BF47" s="442"/>
      <c r="BG47" s="442"/>
      <c r="BH47" s="442"/>
      <c r="BI47" s="442"/>
      <c r="BJ47" s="442"/>
      <c r="BK47" s="442"/>
      <c r="BL47" s="442"/>
      <c r="BM47" s="442"/>
      <c r="BN47" s="442"/>
      <c r="BO47" s="442"/>
      <c r="BP47" s="442"/>
      <c r="BQ47" s="442"/>
      <c r="BR47" s="442"/>
      <c r="BS47" s="442"/>
      <c r="BT47" s="442"/>
      <c r="BU47" s="442"/>
      <c r="BV47" s="442"/>
      <c r="BW47" s="442"/>
      <c r="BX47" s="442"/>
      <c r="BY47" s="442"/>
      <c r="BZ47" s="442"/>
      <c r="CA47" s="442"/>
      <c r="CB47" s="442"/>
      <c r="CC47" s="442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2"/>
      <c r="CP47" s="442"/>
    </row>
    <row r="48" spans="1:94" s="73" customFormat="1" ht="3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</row>
    <row r="49" spans="1:94" s="71" customFormat="1" ht="15.75">
      <c r="A49" s="71" t="s">
        <v>351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29"/>
      <c r="BI49" s="529"/>
      <c r="BJ49" s="529"/>
      <c r="BK49" s="529"/>
      <c r="BL49" s="529"/>
      <c r="BM49" s="529"/>
      <c r="BN49" s="529"/>
      <c r="BO49" s="529"/>
      <c r="BP49" s="529"/>
      <c r="BQ49" s="529"/>
      <c r="BR49" s="529"/>
      <c r="BS49" s="529"/>
      <c r="BT49" s="529"/>
      <c r="BU49" s="529"/>
      <c r="BV49" s="529"/>
      <c r="BW49" s="529"/>
      <c r="BX49" s="529"/>
      <c r="BY49" s="529"/>
      <c r="BZ49" s="529"/>
      <c r="CA49" s="529"/>
      <c r="CB49" s="529"/>
      <c r="CC49" s="529"/>
      <c r="CD49" s="529"/>
      <c r="CE49" s="529"/>
      <c r="CF49" s="529"/>
      <c r="CG49" s="529"/>
      <c r="CH49" s="529"/>
      <c r="CI49" s="529"/>
      <c r="CJ49" s="529"/>
      <c r="CK49" s="529"/>
      <c r="CL49" s="529"/>
      <c r="CM49" s="529"/>
      <c r="CN49" s="529"/>
      <c r="CO49" s="529"/>
      <c r="CP49" s="529"/>
    </row>
    <row r="50" spans="1:94" s="73" customFormat="1" ht="6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</row>
    <row r="51" spans="1:94" s="71" customFormat="1" ht="15.75">
      <c r="A51" s="71" t="s">
        <v>410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A51" s="530"/>
      <c r="CB51" s="530"/>
      <c r="CC51" s="530"/>
      <c r="CD51" s="530"/>
      <c r="CE51" s="530"/>
      <c r="CF51" s="530"/>
      <c r="CG51" s="530"/>
      <c r="CH51" s="530"/>
      <c r="CI51" s="530"/>
      <c r="CJ51" s="530"/>
      <c r="CK51" s="530"/>
      <c r="CL51" s="530"/>
      <c r="CM51" s="530"/>
      <c r="CN51" s="530"/>
      <c r="CO51" s="530"/>
      <c r="CP51" s="530"/>
    </row>
    <row r="52" ht="7.5" customHeight="1"/>
    <row r="53" spans="1:94" ht="12.75">
      <c r="A53" s="403" t="s">
        <v>357</v>
      </c>
      <c r="B53" s="404"/>
      <c r="C53" s="404"/>
      <c r="D53" s="405"/>
      <c r="E53" s="403" t="s">
        <v>1</v>
      </c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5"/>
      <c r="AN53" s="403" t="s">
        <v>407</v>
      </c>
      <c r="AO53" s="404"/>
      <c r="AP53" s="404"/>
      <c r="AQ53" s="404"/>
      <c r="AR53" s="404"/>
      <c r="AS53" s="404"/>
      <c r="AT53" s="404"/>
      <c r="AU53" s="82"/>
      <c r="AV53" s="82"/>
      <c r="AW53" s="82"/>
      <c r="AX53" s="82"/>
      <c r="AY53" s="82"/>
      <c r="AZ53" s="82"/>
      <c r="BA53" s="82"/>
      <c r="BB53" s="403" t="s">
        <v>460</v>
      </c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5"/>
      <c r="BP53" s="403" t="s">
        <v>392</v>
      </c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5"/>
      <c r="CB53" s="403" t="s">
        <v>461</v>
      </c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5"/>
    </row>
    <row r="54" spans="1:94" ht="12.75">
      <c r="A54" s="399" t="s">
        <v>365</v>
      </c>
      <c r="B54" s="400"/>
      <c r="C54" s="400"/>
      <c r="D54" s="401"/>
      <c r="E54" s="399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1"/>
      <c r="AN54" s="399"/>
      <c r="AO54" s="400"/>
      <c r="AP54" s="400"/>
      <c r="AQ54" s="400"/>
      <c r="AR54" s="400"/>
      <c r="AS54" s="400"/>
      <c r="AT54" s="400"/>
      <c r="AU54" s="86"/>
      <c r="AV54" s="86"/>
      <c r="AW54" s="86"/>
      <c r="AX54" s="86"/>
      <c r="AY54" s="86"/>
      <c r="AZ54" s="86"/>
      <c r="BA54" s="86"/>
      <c r="BB54" s="399" t="s">
        <v>462</v>
      </c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1"/>
      <c r="BP54" s="399" t="s">
        <v>396</v>
      </c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1"/>
      <c r="CB54" s="399" t="s">
        <v>463</v>
      </c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  <c r="CM54" s="400"/>
      <c r="CN54" s="400"/>
      <c r="CO54" s="400"/>
      <c r="CP54" s="401"/>
    </row>
    <row r="55" spans="1:94" ht="12.75">
      <c r="A55" s="399"/>
      <c r="B55" s="400"/>
      <c r="C55" s="400"/>
      <c r="D55" s="401"/>
      <c r="E55" s="399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1"/>
      <c r="AN55" s="388"/>
      <c r="AO55" s="389"/>
      <c r="AP55" s="389"/>
      <c r="AQ55" s="389"/>
      <c r="AR55" s="389"/>
      <c r="AS55" s="389"/>
      <c r="AT55" s="389"/>
      <c r="AU55" s="86"/>
      <c r="AV55" s="86"/>
      <c r="AW55" s="86"/>
      <c r="AX55" s="86"/>
      <c r="AY55" s="86"/>
      <c r="AZ55" s="86"/>
      <c r="BA55" s="86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1"/>
      <c r="BP55" s="399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1"/>
      <c r="CB55" s="399" t="s">
        <v>464</v>
      </c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1"/>
    </row>
    <row r="56" spans="1:94" ht="12.75">
      <c r="A56" s="391">
        <v>1</v>
      </c>
      <c r="B56" s="392"/>
      <c r="C56" s="392"/>
      <c r="D56" s="433"/>
      <c r="E56" s="391">
        <v>2</v>
      </c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433"/>
      <c r="AN56" s="391">
        <v>3</v>
      </c>
      <c r="AO56" s="392"/>
      <c r="AP56" s="392"/>
      <c r="AQ56" s="392"/>
      <c r="AR56" s="392"/>
      <c r="AS56" s="392"/>
      <c r="AT56" s="392"/>
      <c r="AU56" s="84"/>
      <c r="AV56" s="84"/>
      <c r="AW56" s="84"/>
      <c r="AX56" s="84"/>
      <c r="AY56" s="84"/>
      <c r="AZ56" s="84"/>
      <c r="BA56" s="84"/>
      <c r="BB56" s="391">
        <v>4</v>
      </c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433"/>
      <c r="BP56" s="391">
        <v>5</v>
      </c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433"/>
      <c r="CB56" s="391">
        <v>6</v>
      </c>
      <c r="CC56" s="392"/>
      <c r="CD56" s="392"/>
      <c r="CE56" s="392"/>
      <c r="CF56" s="392"/>
      <c r="CG56" s="392"/>
      <c r="CH56" s="392"/>
      <c r="CI56" s="392"/>
      <c r="CJ56" s="392"/>
      <c r="CK56" s="392"/>
      <c r="CL56" s="392"/>
      <c r="CM56" s="392"/>
      <c r="CN56" s="392"/>
      <c r="CO56" s="392"/>
      <c r="CP56" s="433"/>
    </row>
    <row r="57" spans="1:94" ht="27.75" customHeight="1">
      <c r="A57" s="376"/>
      <c r="B57" s="377"/>
      <c r="C57" s="377"/>
      <c r="D57" s="378"/>
      <c r="E57" s="393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5"/>
      <c r="AN57" s="396"/>
      <c r="AO57" s="397"/>
      <c r="AP57" s="397"/>
      <c r="AQ57" s="397"/>
      <c r="AR57" s="397"/>
      <c r="AS57" s="397"/>
      <c r="AT57" s="397"/>
      <c r="AU57" s="104"/>
      <c r="AV57" s="104"/>
      <c r="AW57" s="104"/>
      <c r="AX57" s="104"/>
      <c r="AY57" s="104"/>
      <c r="AZ57" s="104"/>
      <c r="BA57" s="104"/>
      <c r="BB57" s="415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7"/>
      <c r="BP57" s="382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4"/>
      <c r="CB57" s="379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1"/>
    </row>
    <row r="58" spans="1:94" ht="12.75" hidden="1">
      <c r="A58" s="376"/>
      <c r="B58" s="377"/>
      <c r="C58" s="377"/>
      <c r="D58" s="378"/>
      <c r="E58" s="376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8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415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7"/>
      <c r="BP58" s="382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4"/>
      <c r="CB58" s="379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1"/>
    </row>
    <row r="59" spans="1:94" ht="12.75">
      <c r="A59" s="376"/>
      <c r="B59" s="377"/>
      <c r="C59" s="377"/>
      <c r="D59" s="378"/>
      <c r="E59" s="382" t="s">
        <v>388</v>
      </c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4"/>
      <c r="AN59" s="396"/>
      <c r="AO59" s="397"/>
      <c r="AP59" s="397"/>
      <c r="AQ59" s="397"/>
      <c r="AR59" s="397"/>
      <c r="AS59" s="397"/>
      <c r="AT59" s="397"/>
      <c r="AU59" s="106"/>
      <c r="AV59" s="106"/>
      <c r="AW59" s="106"/>
      <c r="AX59" s="106"/>
      <c r="AY59" s="106"/>
      <c r="AZ59" s="106"/>
      <c r="BA59" s="106"/>
      <c r="BB59" s="412" t="s">
        <v>35</v>
      </c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4"/>
      <c r="BP59" s="396" t="s">
        <v>35</v>
      </c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8"/>
      <c r="CB59" s="385">
        <f>CB57</f>
        <v>0</v>
      </c>
      <c r="CC59" s="386"/>
      <c r="CD59" s="386"/>
      <c r="CE59" s="386"/>
      <c r="CF59" s="386"/>
      <c r="CG59" s="386"/>
      <c r="CH59" s="386"/>
      <c r="CI59" s="386"/>
      <c r="CJ59" s="386"/>
      <c r="CK59" s="386"/>
      <c r="CL59" s="386"/>
      <c r="CM59" s="386"/>
      <c r="CN59" s="386"/>
      <c r="CO59" s="386"/>
      <c r="CP59" s="387"/>
    </row>
  </sheetData>
  <sheetProtection/>
  <mergeCells count="169">
    <mergeCell ref="A1:CP1"/>
    <mergeCell ref="S3:CP3"/>
    <mergeCell ref="AH5:CP5"/>
    <mergeCell ref="A7:D7"/>
    <mergeCell ref="E7:AM7"/>
    <mergeCell ref="AN7:AT9"/>
    <mergeCell ref="BB7:BO7"/>
    <mergeCell ref="BP7:CA7"/>
    <mergeCell ref="CB7:CP7"/>
    <mergeCell ref="A8:D8"/>
    <mergeCell ref="E8:AM8"/>
    <mergeCell ref="BB8:BO8"/>
    <mergeCell ref="BP8:CA8"/>
    <mergeCell ref="CB8:CP8"/>
    <mergeCell ref="A9:D9"/>
    <mergeCell ref="E9:AM9"/>
    <mergeCell ref="BB9:BO9"/>
    <mergeCell ref="BP9:CA9"/>
    <mergeCell ref="CB9:CP9"/>
    <mergeCell ref="A10:D10"/>
    <mergeCell ref="E10:AM10"/>
    <mergeCell ref="AN10:AT10"/>
    <mergeCell ref="BB10:BO10"/>
    <mergeCell ref="BP10:CA10"/>
    <mergeCell ref="CB10:CP10"/>
    <mergeCell ref="A11:D11"/>
    <mergeCell ref="E11:AM11"/>
    <mergeCell ref="AN11:AT11"/>
    <mergeCell ref="BB11:BO11"/>
    <mergeCell ref="BP11:CA11"/>
    <mergeCell ref="CB11:CP11"/>
    <mergeCell ref="A12:D12"/>
    <mergeCell ref="E12:AM12"/>
    <mergeCell ref="BB12:BO12"/>
    <mergeCell ref="BP12:CA12"/>
    <mergeCell ref="CB12:CP12"/>
    <mergeCell ref="A13:D13"/>
    <mergeCell ref="E13:AM13"/>
    <mergeCell ref="BB13:BO13"/>
    <mergeCell ref="BP13:CA13"/>
    <mergeCell ref="CB13:CP13"/>
    <mergeCell ref="A16:CP16"/>
    <mergeCell ref="S18:CP18"/>
    <mergeCell ref="AH20:CP20"/>
    <mergeCell ref="A22:D22"/>
    <mergeCell ref="E22:AM22"/>
    <mergeCell ref="BB22:BO22"/>
    <mergeCell ref="BP22:BW22"/>
    <mergeCell ref="BX22:CP22"/>
    <mergeCell ref="A23:D23"/>
    <mergeCell ref="E23:AM23"/>
    <mergeCell ref="AN23:AU23"/>
    <mergeCell ref="BB23:BO23"/>
    <mergeCell ref="BP23:BW23"/>
    <mergeCell ref="BX23:CP23"/>
    <mergeCell ref="A24:D24"/>
    <mergeCell ref="E24:AM24"/>
    <mergeCell ref="BB24:BO24"/>
    <mergeCell ref="BP24:BW24"/>
    <mergeCell ref="BX24:CP24"/>
    <mergeCell ref="A25:D25"/>
    <mergeCell ref="E25:AM25"/>
    <mergeCell ref="BB25:BO25"/>
    <mergeCell ref="BP25:BW25"/>
    <mergeCell ref="BX25:CP25"/>
    <mergeCell ref="A26:D26"/>
    <mergeCell ref="E26:AM26"/>
    <mergeCell ref="AN26:AT26"/>
    <mergeCell ref="BB26:BO26"/>
    <mergeCell ref="BP26:BW26"/>
    <mergeCell ref="BX26:CP26"/>
    <mergeCell ref="A27:D27"/>
    <mergeCell ref="E27:AM27"/>
    <mergeCell ref="AN27:AT27"/>
    <mergeCell ref="BB27:BO27"/>
    <mergeCell ref="BP27:BW27"/>
    <mergeCell ref="BX27:CP27"/>
    <mergeCell ref="A28:D28"/>
    <mergeCell ref="E28:AM28"/>
    <mergeCell ref="AN28:AT28"/>
    <mergeCell ref="BB28:BO28"/>
    <mergeCell ref="BP28:BW28"/>
    <mergeCell ref="BX28:CP28"/>
    <mergeCell ref="A32:CP32"/>
    <mergeCell ref="A33:CP33"/>
    <mergeCell ref="S34:CP34"/>
    <mergeCell ref="AH36:CP36"/>
    <mergeCell ref="A38:D38"/>
    <mergeCell ref="E38:AM38"/>
    <mergeCell ref="AN38:AU40"/>
    <mergeCell ref="BB38:BO38"/>
    <mergeCell ref="BP38:CA38"/>
    <mergeCell ref="CB38:CP38"/>
    <mergeCell ref="A39:D39"/>
    <mergeCell ref="E39:AM39"/>
    <mergeCell ref="BB39:BO39"/>
    <mergeCell ref="BP39:CA39"/>
    <mergeCell ref="CB39:CP39"/>
    <mergeCell ref="A40:D40"/>
    <mergeCell ref="E40:AM40"/>
    <mergeCell ref="BB40:BO40"/>
    <mergeCell ref="BP40:CA40"/>
    <mergeCell ref="CB40:CP40"/>
    <mergeCell ref="A41:D41"/>
    <mergeCell ref="E41:AM41"/>
    <mergeCell ref="AN41:AT41"/>
    <mergeCell ref="BB41:BO41"/>
    <mergeCell ref="BP41:CA41"/>
    <mergeCell ref="CB41:CP41"/>
    <mergeCell ref="A42:D42"/>
    <mergeCell ref="E42:AM42"/>
    <mergeCell ref="AN42:AT42"/>
    <mergeCell ref="BB42:BO42"/>
    <mergeCell ref="BP42:CA42"/>
    <mergeCell ref="CB42:CP42"/>
    <mergeCell ref="A43:D43"/>
    <mergeCell ref="E43:AM43"/>
    <mergeCell ref="BB43:BO43"/>
    <mergeCell ref="BP43:CA43"/>
    <mergeCell ref="CB43:CP43"/>
    <mergeCell ref="A44:D44"/>
    <mergeCell ref="E44:AM44"/>
    <mergeCell ref="AN44:AT44"/>
    <mergeCell ref="BB44:BO44"/>
    <mergeCell ref="BP44:CA44"/>
    <mergeCell ref="CB44:CP44"/>
    <mergeCell ref="A46:CP46"/>
    <mergeCell ref="A47:CP47"/>
    <mergeCell ref="S49:CP49"/>
    <mergeCell ref="AH51:CP51"/>
    <mergeCell ref="A53:D53"/>
    <mergeCell ref="E53:AM53"/>
    <mergeCell ref="AN53:AT55"/>
    <mergeCell ref="BB53:BO53"/>
    <mergeCell ref="BP53:CA53"/>
    <mergeCell ref="CB53:CP53"/>
    <mergeCell ref="A54:D54"/>
    <mergeCell ref="E54:AM54"/>
    <mergeCell ref="BB54:BO54"/>
    <mergeCell ref="BP54:CA54"/>
    <mergeCell ref="CB54:CP54"/>
    <mergeCell ref="A58:D58"/>
    <mergeCell ref="A55:D55"/>
    <mergeCell ref="E55:AM55"/>
    <mergeCell ref="BB55:BO55"/>
    <mergeCell ref="BP55:CA55"/>
    <mergeCell ref="CB55:CP55"/>
    <mergeCell ref="A56:D56"/>
    <mergeCell ref="E56:AM56"/>
    <mergeCell ref="AN56:AT56"/>
    <mergeCell ref="BB56:BO56"/>
    <mergeCell ref="CB56:CP56"/>
    <mergeCell ref="A57:D57"/>
    <mergeCell ref="E57:AM57"/>
    <mergeCell ref="AN57:AT57"/>
    <mergeCell ref="BB57:BO57"/>
    <mergeCell ref="BP57:CA57"/>
    <mergeCell ref="CB57:CP57"/>
    <mergeCell ref="BP56:CA56"/>
    <mergeCell ref="E58:AM58"/>
    <mergeCell ref="BB58:BO58"/>
    <mergeCell ref="BP58:CA58"/>
    <mergeCell ref="CB58:CP58"/>
    <mergeCell ref="A59:D59"/>
    <mergeCell ref="E59:AM59"/>
    <mergeCell ref="AN59:AT59"/>
    <mergeCell ref="BB59:BO59"/>
    <mergeCell ref="BP59:CA59"/>
    <mergeCell ref="CB59:CP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G26"/>
  <sheetViews>
    <sheetView zoomScalePageLayoutView="0" workbookViewId="0" topLeftCell="A1">
      <selection activeCell="DP23" sqref="DP23:EC23"/>
    </sheetView>
  </sheetViews>
  <sheetFormatPr defaultColWidth="1.12109375" defaultRowHeight="12.75"/>
  <cols>
    <col min="1" max="3" width="1.12109375" style="69" customWidth="1"/>
    <col min="4" max="4" width="0.2421875" style="69" customWidth="1"/>
    <col min="5" max="30" width="1.12109375" style="69" customWidth="1"/>
    <col min="31" max="31" width="0.37109375" style="69" customWidth="1"/>
    <col min="32" max="32" width="0.74609375" style="69" customWidth="1"/>
    <col min="33" max="41" width="1.12109375" style="69" customWidth="1"/>
    <col min="42" max="42" width="0.74609375" style="69" customWidth="1"/>
    <col min="43" max="43" width="0.6171875" style="69" hidden="1" customWidth="1"/>
    <col min="44" max="44" width="0.875" style="69" hidden="1" customWidth="1"/>
    <col min="45" max="45" width="0.74609375" style="69" hidden="1" customWidth="1"/>
    <col min="46" max="46" width="1.12109375" style="69" hidden="1" customWidth="1"/>
    <col min="47" max="58" width="1.12109375" style="69" customWidth="1"/>
    <col min="59" max="59" width="1.00390625" style="69" customWidth="1"/>
    <col min="60" max="60" width="1.12109375" style="69" hidden="1" customWidth="1"/>
    <col min="61" max="71" width="1.12109375" style="69" customWidth="1"/>
    <col min="72" max="72" width="1.75390625" style="69" customWidth="1"/>
    <col min="73" max="73" width="0.37109375" style="69" hidden="1" customWidth="1"/>
    <col min="74" max="74" width="1.12109375" style="69" hidden="1" customWidth="1"/>
    <col min="75" max="75" width="1.00390625" style="69" customWidth="1"/>
    <col min="76" max="86" width="1.12109375" style="69" customWidth="1"/>
    <col min="87" max="87" width="0.875" style="69" customWidth="1"/>
    <col min="88" max="88" width="1.12109375" style="69" hidden="1" customWidth="1"/>
    <col min="89" max="118" width="1.12109375" style="69" customWidth="1"/>
    <col min="119" max="119" width="3.00390625" style="69" customWidth="1"/>
    <col min="120" max="120" width="1.12109375" style="69" hidden="1" customWidth="1"/>
    <col min="121" max="121" width="1.00390625" style="69" hidden="1" customWidth="1"/>
    <col min="122" max="123" width="1.12109375" style="69" hidden="1" customWidth="1"/>
    <col min="124" max="132" width="1.12109375" style="69" customWidth="1"/>
    <col min="133" max="133" width="4.25390625" style="69" customWidth="1"/>
    <col min="134" max="134" width="0.12890625" style="69" customWidth="1"/>
    <col min="135" max="136" width="1.12109375" style="69" hidden="1" customWidth="1"/>
    <col min="137" max="137" width="1.00390625" style="69" hidden="1" customWidth="1"/>
    <col min="138" max="16384" width="1.12109375" style="69" customWidth="1"/>
  </cols>
  <sheetData>
    <row r="1" spans="85:137" s="65" customFormat="1" ht="9" customHeight="1">
      <c r="CG1" s="450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1"/>
      <c r="DO1" s="451"/>
      <c r="DP1" s="451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</row>
    <row r="2" spans="85:137" s="65" customFormat="1" ht="11.25" hidden="1"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</row>
    <row r="3" spans="85:137" s="65" customFormat="1" ht="11.25" hidden="1"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</row>
    <row r="4" spans="85:137" s="66" customFormat="1" ht="11.25" hidden="1"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1"/>
      <c r="DZ4" s="451"/>
      <c r="EA4" s="451"/>
      <c r="EB4" s="451"/>
      <c r="EC4" s="451"/>
      <c r="ED4" s="451"/>
      <c r="EE4" s="451"/>
      <c r="EF4" s="451"/>
      <c r="EG4" s="451"/>
    </row>
    <row r="5" s="67" customFormat="1" ht="6.75" customHeight="1">
      <c r="EG5" s="68"/>
    </row>
    <row r="7" spans="1:137" s="71" customFormat="1" ht="15.75">
      <c r="A7" s="442" t="s">
        <v>524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</row>
    <row r="8" spans="1:137" s="73" customFormat="1" ht="9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</row>
    <row r="9" spans="1:137" s="71" customFormat="1" ht="15.75">
      <c r="A9" s="442" t="s">
        <v>525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</row>
    <row r="10" s="74" customFormat="1" ht="12.75"/>
    <row r="11" spans="1:137" ht="15.75">
      <c r="A11" s="71" t="s">
        <v>351</v>
      </c>
      <c r="T11" s="452" t="s">
        <v>352</v>
      </c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</row>
    <row r="12" spans="1:137" s="76" customFormat="1" ht="9.75">
      <c r="A12" s="73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</row>
    <row r="13" spans="1:137" ht="15.75">
      <c r="A13" s="78" t="s">
        <v>410</v>
      </c>
      <c r="AH13" s="564" t="s">
        <v>610</v>
      </c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</row>
    <row r="15" spans="1:137" ht="15.75">
      <c r="A15" s="442" t="s">
        <v>526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</row>
    <row r="16" spans="40:95" s="74" customFormat="1" ht="14.25">
      <c r="AN16" s="521" t="s">
        <v>527</v>
      </c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</row>
    <row r="17" spans="1:137" s="74" customFormat="1" ht="12.75">
      <c r="A17" s="403" t="s">
        <v>357</v>
      </c>
      <c r="B17" s="404"/>
      <c r="C17" s="404"/>
      <c r="D17" s="405"/>
      <c r="E17" s="403" t="s">
        <v>358</v>
      </c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5"/>
      <c r="U17" s="403" t="s">
        <v>359</v>
      </c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  <c r="AG17" s="391" t="s">
        <v>360</v>
      </c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433"/>
      <c r="CK17" s="403" t="s">
        <v>361</v>
      </c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  <c r="CV17" s="403" t="s">
        <v>362</v>
      </c>
      <c r="CW17" s="404"/>
      <c r="CX17" s="404"/>
      <c r="CY17" s="404"/>
      <c r="CZ17" s="404"/>
      <c r="DA17" s="404"/>
      <c r="DB17" s="404"/>
      <c r="DC17" s="404"/>
      <c r="DD17" s="404"/>
      <c r="DE17" s="405"/>
      <c r="DF17" s="444" t="s">
        <v>363</v>
      </c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82"/>
      <c r="DS17" s="82"/>
      <c r="DT17" s="403" t="s">
        <v>364</v>
      </c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5"/>
    </row>
    <row r="18" spans="1:137" s="74" customFormat="1" ht="12.75">
      <c r="A18" s="399" t="s">
        <v>365</v>
      </c>
      <c r="B18" s="400"/>
      <c r="C18" s="400"/>
      <c r="D18" s="401"/>
      <c r="E18" s="399" t="s">
        <v>366</v>
      </c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1"/>
      <c r="U18" s="399" t="s">
        <v>367</v>
      </c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1"/>
      <c r="AG18" s="403" t="s">
        <v>368</v>
      </c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5"/>
      <c r="AU18" s="391" t="s">
        <v>42</v>
      </c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433"/>
      <c r="CK18" s="399" t="s">
        <v>369</v>
      </c>
      <c r="CL18" s="400"/>
      <c r="CM18" s="400"/>
      <c r="CN18" s="400"/>
      <c r="CO18" s="400"/>
      <c r="CP18" s="400"/>
      <c r="CQ18" s="400"/>
      <c r="CR18" s="400"/>
      <c r="CS18" s="400"/>
      <c r="CT18" s="400"/>
      <c r="CU18" s="401"/>
      <c r="CV18" s="399" t="s">
        <v>370</v>
      </c>
      <c r="CW18" s="400"/>
      <c r="CX18" s="400"/>
      <c r="CY18" s="400"/>
      <c r="CZ18" s="400"/>
      <c r="DA18" s="400"/>
      <c r="DB18" s="400"/>
      <c r="DC18" s="400"/>
      <c r="DD18" s="400"/>
      <c r="DE18" s="401"/>
      <c r="DF18" s="446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86"/>
      <c r="DS18" s="86"/>
      <c r="DT18" s="399" t="s">
        <v>371</v>
      </c>
      <c r="DU18" s="400"/>
      <c r="DV18" s="400"/>
      <c r="DW18" s="400"/>
      <c r="DX18" s="400"/>
      <c r="DY18" s="400"/>
      <c r="DZ18" s="400"/>
      <c r="EA18" s="400"/>
      <c r="EB18" s="400"/>
      <c r="EC18" s="400"/>
      <c r="ED18" s="400"/>
      <c r="EE18" s="400"/>
      <c r="EF18" s="400"/>
      <c r="EG18" s="401"/>
    </row>
    <row r="19" spans="1:137" s="74" customFormat="1" ht="12.75">
      <c r="A19" s="399"/>
      <c r="B19" s="400"/>
      <c r="C19" s="400"/>
      <c r="D19" s="401"/>
      <c r="E19" s="399" t="s">
        <v>372</v>
      </c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1"/>
      <c r="U19" s="399" t="s">
        <v>373</v>
      </c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1"/>
      <c r="AG19" s="399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1"/>
      <c r="AU19" s="403" t="s">
        <v>374</v>
      </c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5"/>
      <c r="BI19" s="439" t="s">
        <v>375</v>
      </c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1"/>
      <c r="BW19" s="403" t="s">
        <v>375</v>
      </c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5"/>
      <c r="CK19" s="399" t="s">
        <v>376</v>
      </c>
      <c r="CL19" s="400"/>
      <c r="CM19" s="400"/>
      <c r="CN19" s="400"/>
      <c r="CO19" s="400"/>
      <c r="CP19" s="400"/>
      <c r="CQ19" s="400"/>
      <c r="CR19" s="400"/>
      <c r="CS19" s="400"/>
      <c r="CT19" s="400"/>
      <c r="CU19" s="401"/>
      <c r="CV19" s="438">
        <v>0.2</v>
      </c>
      <c r="CW19" s="400"/>
      <c r="CX19" s="400"/>
      <c r="CY19" s="400"/>
      <c r="CZ19" s="400"/>
      <c r="DA19" s="400"/>
      <c r="DB19" s="400"/>
      <c r="DC19" s="400"/>
      <c r="DD19" s="400"/>
      <c r="DE19" s="401"/>
      <c r="DF19" s="446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86"/>
      <c r="DS19" s="86"/>
      <c r="DT19" s="399" t="s">
        <v>377</v>
      </c>
      <c r="DU19" s="400"/>
      <c r="DV19" s="400"/>
      <c r="DW19" s="400"/>
      <c r="DX19" s="400"/>
      <c r="DY19" s="400"/>
      <c r="DZ19" s="400"/>
      <c r="EA19" s="400"/>
      <c r="EB19" s="400"/>
      <c r="EC19" s="400"/>
      <c r="ED19" s="400"/>
      <c r="EE19" s="400"/>
      <c r="EF19" s="400"/>
      <c r="EG19" s="401"/>
    </row>
    <row r="20" spans="1:137" s="74" customFormat="1" ht="12.75">
      <c r="A20" s="399"/>
      <c r="B20" s="400"/>
      <c r="C20" s="400"/>
      <c r="D20" s="401"/>
      <c r="E20" s="399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1"/>
      <c r="U20" s="399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1"/>
      <c r="AG20" s="399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1"/>
      <c r="AU20" s="399" t="s">
        <v>376</v>
      </c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1"/>
      <c r="BI20" s="435" t="s">
        <v>378</v>
      </c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7"/>
      <c r="BW20" s="399" t="s">
        <v>379</v>
      </c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1"/>
      <c r="CK20" s="399" t="s">
        <v>380</v>
      </c>
      <c r="CL20" s="400"/>
      <c r="CM20" s="400"/>
      <c r="CN20" s="400"/>
      <c r="CO20" s="400"/>
      <c r="CP20" s="400"/>
      <c r="CQ20" s="400"/>
      <c r="CR20" s="400"/>
      <c r="CS20" s="400"/>
      <c r="CT20" s="400"/>
      <c r="CU20" s="401"/>
      <c r="CV20" s="399"/>
      <c r="CW20" s="400"/>
      <c r="CX20" s="400"/>
      <c r="CY20" s="400"/>
      <c r="CZ20" s="400"/>
      <c r="DA20" s="400"/>
      <c r="DB20" s="400"/>
      <c r="DC20" s="400"/>
      <c r="DD20" s="400"/>
      <c r="DE20" s="401"/>
      <c r="DF20" s="446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86"/>
      <c r="DS20" s="86"/>
      <c r="DT20" s="399" t="s">
        <v>381</v>
      </c>
      <c r="DU20" s="400"/>
      <c r="DV20" s="400"/>
      <c r="DW20" s="400"/>
      <c r="DX20" s="400"/>
      <c r="DY20" s="400"/>
      <c r="DZ20" s="400"/>
      <c r="EA20" s="400"/>
      <c r="EB20" s="400"/>
      <c r="EC20" s="400"/>
      <c r="ED20" s="400"/>
      <c r="EE20" s="400"/>
      <c r="EF20" s="400"/>
      <c r="EG20" s="401"/>
    </row>
    <row r="21" spans="1:137" s="74" customFormat="1" ht="12.75">
      <c r="A21" s="399"/>
      <c r="B21" s="400"/>
      <c r="C21" s="400"/>
      <c r="D21" s="401"/>
      <c r="E21" s="399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1"/>
      <c r="U21" s="399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1"/>
      <c r="AG21" s="399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1"/>
      <c r="AU21" s="399" t="s">
        <v>382</v>
      </c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1"/>
      <c r="BI21" s="435" t="s">
        <v>383</v>
      </c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7"/>
      <c r="BW21" s="399" t="s">
        <v>383</v>
      </c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1"/>
      <c r="CK21" s="399"/>
      <c r="CL21" s="400"/>
      <c r="CM21" s="400"/>
      <c r="CN21" s="400"/>
      <c r="CO21" s="400"/>
      <c r="CP21" s="400"/>
      <c r="CQ21" s="400"/>
      <c r="CR21" s="400"/>
      <c r="CS21" s="400"/>
      <c r="CT21" s="400"/>
      <c r="CU21" s="401"/>
      <c r="CV21" s="399"/>
      <c r="CW21" s="400"/>
      <c r="CX21" s="400"/>
      <c r="CY21" s="400"/>
      <c r="CZ21" s="400"/>
      <c r="DA21" s="400"/>
      <c r="DB21" s="400"/>
      <c r="DC21" s="400"/>
      <c r="DD21" s="400"/>
      <c r="DE21" s="401"/>
      <c r="DF21" s="448"/>
      <c r="DG21" s="449"/>
      <c r="DH21" s="449"/>
      <c r="DI21" s="449"/>
      <c r="DJ21" s="449"/>
      <c r="DK21" s="449"/>
      <c r="DL21" s="449"/>
      <c r="DM21" s="449"/>
      <c r="DN21" s="449"/>
      <c r="DO21" s="449"/>
      <c r="DP21" s="449"/>
      <c r="DQ21" s="449"/>
      <c r="DR21" s="86"/>
      <c r="DS21" s="86"/>
      <c r="DT21" s="388" t="s">
        <v>384</v>
      </c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90"/>
    </row>
    <row r="22" spans="1:137" s="74" customFormat="1" ht="12.75">
      <c r="A22" s="391">
        <v>1</v>
      </c>
      <c r="B22" s="392"/>
      <c r="C22" s="392"/>
      <c r="D22" s="433"/>
      <c r="E22" s="391">
        <v>2</v>
      </c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433"/>
      <c r="U22" s="391">
        <v>3</v>
      </c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433"/>
      <c r="AG22" s="391">
        <v>4</v>
      </c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433"/>
      <c r="AU22" s="391">
        <v>5</v>
      </c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433"/>
      <c r="BI22" s="391">
        <v>6</v>
      </c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433"/>
      <c r="BW22" s="391">
        <v>7</v>
      </c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433"/>
      <c r="CK22" s="391">
        <v>8</v>
      </c>
      <c r="CL22" s="392"/>
      <c r="CM22" s="392"/>
      <c r="CN22" s="392"/>
      <c r="CO22" s="392"/>
      <c r="CP22" s="392"/>
      <c r="CQ22" s="392"/>
      <c r="CR22" s="392"/>
      <c r="CS22" s="392"/>
      <c r="CT22" s="392"/>
      <c r="CU22" s="433"/>
      <c r="CV22" s="391">
        <v>9</v>
      </c>
      <c r="CW22" s="392"/>
      <c r="CX22" s="392"/>
      <c r="CY22" s="392"/>
      <c r="CZ22" s="392"/>
      <c r="DA22" s="392"/>
      <c r="DB22" s="392"/>
      <c r="DC22" s="392"/>
      <c r="DD22" s="392"/>
      <c r="DE22" s="433"/>
      <c r="DF22" s="391">
        <v>10</v>
      </c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84"/>
      <c r="DS22" s="84"/>
      <c r="DT22" s="434">
        <v>11</v>
      </c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</row>
    <row r="23" spans="1:133" s="74" customFormat="1" ht="24.75" customHeight="1">
      <c r="A23" s="430">
        <v>1</v>
      </c>
      <c r="B23" s="431"/>
      <c r="C23" s="431"/>
      <c r="D23" s="432"/>
      <c r="E23" s="393" t="s">
        <v>387</v>
      </c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5"/>
      <c r="U23" s="382">
        <v>5</v>
      </c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4"/>
      <c r="AG23" s="421">
        <f>AU23+BI23</f>
        <v>1581.275</v>
      </c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3"/>
      <c r="AU23" s="421">
        <v>1265.02</v>
      </c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3"/>
      <c r="BI23" s="421">
        <f>AU23*25%</f>
        <v>316.255</v>
      </c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3"/>
      <c r="BW23" s="421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3"/>
      <c r="CK23" s="424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1">
        <f>AG23*20%</f>
        <v>316.25500000000005</v>
      </c>
      <c r="CW23" s="422"/>
      <c r="CX23" s="422"/>
      <c r="CY23" s="422"/>
      <c r="CZ23" s="422"/>
      <c r="DA23" s="422"/>
      <c r="DB23" s="422"/>
      <c r="DC23" s="422"/>
      <c r="DD23" s="422"/>
      <c r="DE23" s="423"/>
      <c r="DF23" s="421">
        <f>AG23*50%</f>
        <v>790.6375</v>
      </c>
      <c r="DG23" s="422"/>
      <c r="DH23" s="422"/>
      <c r="DI23" s="422"/>
      <c r="DJ23" s="422"/>
      <c r="DK23" s="422"/>
      <c r="DL23" s="422"/>
      <c r="DM23" s="422"/>
      <c r="DN23" s="422"/>
      <c r="DO23" s="423"/>
      <c r="DP23" s="421">
        <f>(AG23+CV23+DF23)*5</f>
        <v>13440.837500000001</v>
      </c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3"/>
    </row>
    <row r="24" spans="1:137" s="74" customFormat="1" ht="25.5" customHeight="1" hidden="1">
      <c r="A24" s="430"/>
      <c r="B24" s="431"/>
      <c r="C24" s="431"/>
      <c r="D24" s="432"/>
      <c r="E24" s="393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5"/>
      <c r="U24" s="382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4"/>
      <c r="AG24" s="421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3"/>
      <c r="AU24" s="421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3"/>
      <c r="BI24" s="421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3"/>
      <c r="BW24" s="421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3"/>
      <c r="CK24" s="421"/>
      <c r="CL24" s="422"/>
      <c r="CM24" s="422"/>
      <c r="CN24" s="422"/>
      <c r="CO24" s="422"/>
      <c r="CP24" s="422"/>
      <c r="CQ24" s="422"/>
      <c r="CR24" s="422"/>
      <c r="CS24" s="422"/>
      <c r="CT24" s="422"/>
      <c r="CU24" s="423"/>
      <c r="CV24" s="421"/>
      <c r="CW24" s="422"/>
      <c r="CX24" s="422"/>
      <c r="CY24" s="422"/>
      <c r="CZ24" s="422"/>
      <c r="DA24" s="422"/>
      <c r="DB24" s="422"/>
      <c r="DC24" s="422"/>
      <c r="DD24" s="422"/>
      <c r="DE24" s="423"/>
      <c r="DF24" s="421"/>
      <c r="DG24" s="422"/>
      <c r="DH24" s="422"/>
      <c r="DI24" s="422"/>
      <c r="DJ24" s="422"/>
      <c r="DK24" s="422"/>
      <c r="DL24" s="422"/>
      <c r="DM24" s="422"/>
      <c r="DN24" s="422"/>
      <c r="DO24" s="423"/>
      <c r="DP24" s="496"/>
      <c r="DQ24" s="497"/>
      <c r="DR24" s="497"/>
      <c r="DS24" s="497"/>
      <c r="DT24" s="497"/>
      <c r="DU24" s="497"/>
      <c r="DV24" s="497"/>
      <c r="DW24" s="497"/>
      <c r="DX24" s="497"/>
      <c r="DY24" s="497"/>
      <c r="DZ24" s="497"/>
      <c r="EA24" s="497"/>
      <c r="EB24" s="497"/>
      <c r="EC24" s="498"/>
      <c r="ED24" s="97"/>
      <c r="EE24" s="97"/>
      <c r="EF24" s="97"/>
      <c r="EG24" s="98"/>
    </row>
    <row r="25" spans="1:137" s="74" customFormat="1" ht="26.25" customHeight="1" hidden="1">
      <c r="A25" s="430"/>
      <c r="B25" s="431"/>
      <c r="C25" s="431"/>
      <c r="D25" s="432"/>
      <c r="E25" s="393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5"/>
      <c r="U25" s="382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4"/>
      <c r="AG25" s="421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3"/>
      <c r="AU25" s="421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3"/>
      <c r="BI25" s="421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3"/>
      <c r="BW25" s="421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3"/>
      <c r="CK25" s="424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1"/>
      <c r="CW25" s="422"/>
      <c r="CX25" s="422"/>
      <c r="CY25" s="422"/>
      <c r="CZ25" s="422"/>
      <c r="DA25" s="422"/>
      <c r="DB25" s="422"/>
      <c r="DC25" s="422"/>
      <c r="DD25" s="422"/>
      <c r="DE25" s="423"/>
      <c r="DF25" s="421"/>
      <c r="DG25" s="422"/>
      <c r="DH25" s="422"/>
      <c r="DI25" s="422"/>
      <c r="DJ25" s="422"/>
      <c r="DK25" s="422"/>
      <c r="DL25" s="422"/>
      <c r="DM25" s="422"/>
      <c r="DN25" s="422"/>
      <c r="DO25" s="423"/>
      <c r="DP25" s="496"/>
      <c r="DQ25" s="497"/>
      <c r="DR25" s="497"/>
      <c r="DS25" s="497"/>
      <c r="DT25" s="497"/>
      <c r="DU25" s="497"/>
      <c r="DV25" s="497"/>
      <c r="DW25" s="497"/>
      <c r="DX25" s="497"/>
      <c r="DY25" s="497"/>
      <c r="DZ25" s="497"/>
      <c r="EA25" s="497"/>
      <c r="EB25" s="497"/>
      <c r="EC25" s="498"/>
      <c r="ED25" s="97"/>
      <c r="EE25" s="97"/>
      <c r="EF25" s="97"/>
      <c r="EG25" s="98"/>
    </row>
    <row r="26" spans="1:137" s="74" customFormat="1" ht="12.75">
      <c r="A26" s="382" t="s">
        <v>388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96" t="s">
        <v>35</v>
      </c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8"/>
      <c r="AG26" s="382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4"/>
      <c r="AU26" s="396" t="s">
        <v>35</v>
      </c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8"/>
      <c r="BI26" s="396" t="s">
        <v>35</v>
      </c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8"/>
      <c r="BW26" s="396" t="s">
        <v>35</v>
      </c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8"/>
      <c r="CK26" s="412" t="s">
        <v>35</v>
      </c>
      <c r="CL26" s="413"/>
      <c r="CM26" s="413"/>
      <c r="CN26" s="413"/>
      <c r="CO26" s="413"/>
      <c r="CP26" s="413"/>
      <c r="CQ26" s="413"/>
      <c r="CR26" s="413"/>
      <c r="CS26" s="413"/>
      <c r="CT26" s="413"/>
      <c r="CU26" s="414"/>
      <c r="CV26" s="396" t="s">
        <v>35</v>
      </c>
      <c r="CW26" s="397"/>
      <c r="CX26" s="397"/>
      <c r="CY26" s="397"/>
      <c r="CZ26" s="397"/>
      <c r="DA26" s="397"/>
      <c r="DB26" s="397"/>
      <c r="DC26" s="397"/>
      <c r="DD26" s="397"/>
      <c r="DE26" s="398"/>
      <c r="DF26" s="396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100"/>
      <c r="DS26" s="100"/>
      <c r="DT26" s="418">
        <f>DP23</f>
        <v>13440.837500000001</v>
      </c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20"/>
    </row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/>
    <row r="35" s="74" customFormat="1" ht="12.75"/>
    <row r="36" s="74" customFormat="1" ht="12.75"/>
    <row r="37" s="74" customFormat="1" ht="12.75"/>
    <row r="38" s="74" customFormat="1" ht="12.75"/>
    <row r="39" s="74" customFormat="1" ht="12.75"/>
    <row r="40" s="74" customFormat="1" ht="12.75"/>
    <row r="41" s="74" customFormat="1" ht="12.75"/>
    <row r="42" s="74" customFormat="1" ht="12.75"/>
    <row r="43" s="74" customFormat="1" ht="12.75"/>
    <row r="44" s="74" customFormat="1" ht="12.75"/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</sheetData>
  <sheetProtection/>
  <mergeCells count="107">
    <mergeCell ref="CG1:EG4"/>
    <mergeCell ref="A7:EG7"/>
    <mergeCell ref="A9:EG9"/>
    <mergeCell ref="T11:EG11"/>
    <mergeCell ref="AH13:EG13"/>
    <mergeCell ref="A15:EG15"/>
    <mergeCell ref="AN16:CQ16"/>
    <mergeCell ref="A17:D17"/>
    <mergeCell ref="E17:T17"/>
    <mergeCell ref="U17:AF17"/>
    <mergeCell ref="AG17:CJ17"/>
    <mergeCell ref="CK17:CU17"/>
    <mergeCell ref="CV17:DE17"/>
    <mergeCell ref="DF17:DQ21"/>
    <mergeCell ref="DT17:EG17"/>
    <mergeCell ref="A18:D18"/>
    <mergeCell ref="E18:T18"/>
    <mergeCell ref="U18:AF18"/>
    <mergeCell ref="AG18:AT18"/>
    <mergeCell ref="AU18:CJ18"/>
    <mergeCell ref="CK18:CU18"/>
    <mergeCell ref="CV18:DE18"/>
    <mergeCell ref="DT18:EG18"/>
    <mergeCell ref="A19:D19"/>
    <mergeCell ref="E19:T19"/>
    <mergeCell ref="U19:AF19"/>
    <mergeCell ref="AG19:AT19"/>
    <mergeCell ref="AU19:BH19"/>
    <mergeCell ref="BI19:BV19"/>
    <mergeCell ref="BW19:CJ19"/>
    <mergeCell ref="CK19:CU19"/>
    <mergeCell ref="CV19:DE19"/>
    <mergeCell ref="DT19:EG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E20"/>
    <mergeCell ref="DT20:EG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T21:EG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2:DQ22"/>
    <mergeCell ref="DT22:EG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O23"/>
    <mergeCell ref="DP23:EC23"/>
    <mergeCell ref="A24:D24"/>
    <mergeCell ref="E24:T24"/>
    <mergeCell ref="U24:AF24"/>
    <mergeCell ref="AG24:AT24"/>
    <mergeCell ref="AU24:BH24"/>
    <mergeCell ref="BI24:BV24"/>
    <mergeCell ref="BW24:CJ24"/>
    <mergeCell ref="CV24:DE24"/>
    <mergeCell ref="DF24:DO24"/>
    <mergeCell ref="DP24:EC24"/>
    <mergeCell ref="A25:D25"/>
    <mergeCell ref="E25:T25"/>
    <mergeCell ref="U25:AF25"/>
    <mergeCell ref="AG25:AT25"/>
    <mergeCell ref="AU25:BH25"/>
    <mergeCell ref="BI25:BV25"/>
    <mergeCell ref="A26:T26"/>
    <mergeCell ref="U26:AF26"/>
    <mergeCell ref="AG26:AT26"/>
    <mergeCell ref="AU26:BH26"/>
    <mergeCell ref="BI26:BV26"/>
    <mergeCell ref="CK24:CU24"/>
    <mergeCell ref="BW26:CJ26"/>
    <mergeCell ref="CK26:CU26"/>
    <mergeCell ref="CV26:DE26"/>
    <mergeCell ref="DF26:DQ26"/>
    <mergeCell ref="DT26:EG26"/>
    <mergeCell ref="BW25:CJ25"/>
    <mergeCell ref="CK25:CU25"/>
    <mergeCell ref="CV25:DE25"/>
    <mergeCell ref="DF25:DO25"/>
    <mergeCell ref="DP25:EC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58"/>
  <sheetViews>
    <sheetView zoomScalePageLayoutView="0" workbookViewId="0" topLeftCell="A19">
      <selection activeCell="DY56" sqref="DY56"/>
    </sheetView>
  </sheetViews>
  <sheetFormatPr defaultColWidth="1.12109375" defaultRowHeight="12.75"/>
  <cols>
    <col min="1" max="3" width="1.12109375" style="74" customWidth="1"/>
    <col min="4" max="4" width="1.00390625" style="74" customWidth="1"/>
    <col min="5" max="16384" width="1.12109375" style="74" customWidth="1"/>
  </cols>
  <sheetData>
    <row r="1" spans="1:80" ht="3.75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</row>
    <row r="2" spans="1:80" s="71" customFormat="1" ht="31.5" customHeight="1">
      <c r="A2" s="574" t="s">
        <v>408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</row>
    <row r="3" s="76" customFormat="1" ht="1.5" customHeight="1" hidden="1"/>
    <row r="4" spans="1:80" s="76" customFormat="1" ht="4.5" customHeight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</row>
    <row r="5" spans="1:80" ht="12.75">
      <c r="A5" s="403" t="s">
        <v>357</v>
      </c>
      <c r="B5" s="404"/>
      <c r="C5" s="404"/>
      <c r="D5" s="405"/>
      <c r="E5" s="403" t="s">
        <v>390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5"/>
      <c r="AJ5" s="403" t="s">
        <v>411</v>
      </c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5"/>
      <c r="AX5" s="403" t="s">
        <v>392</v>
      </c>
      <c r="AY5" s="404"/>
      <c r="AZ5" s="404"/>
      <c r="BA5" s="404"/>
      <c r="BB5" s="404"/>
      <c r="BC5" s="404"/>
      <c r="BD5" s="404"/>
      <c r="BE5" s="404"/>
      <c r="BF5" s="405"/>
      <c r="BG5" s="403" t="s">
        <v>392</v>
      </c>
      <c r="BH5" s="404"/>
      <c r="BI5" s="404"/>
      <c r="BJ5" s="404"/>
      <c r="BK5" s="404"/>
      <c r="BL5" s="404"/>
      <c r="BM5" s="404"/>
      <c r="BN5" s="404"/>
      <c r="BO5" s="405"/>
      <c r="BP5" s="403" t="s">
        <v>394</v>
      </c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5"/>
    </row>
    <row r="6" spans="1:80" ht="12.75">
      <c r="A6" s="399" t="s">
        <v>365</v>
      </c>
      <c r="B6" s="400"/>
      <c r="C6" s="400"/>
      <c r="D6" s="401"/>
      <c r="E6" s="399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1"/>
      <c r="AJ6" s="399" t="s">
        <v>412</v>
      </c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1"/>
      <c r="AX6" s="399" t="s">
        <v>395</v>
      </c>
      <c r="AY6" s="400"/>
      <c r="AZ6" s="400"/>
      <c r="BA6" s="400"/>
      <c r="BB6" s="400"/>
      <c r="BC6" s="400"/>
      <c r="BD6" s="400"/>
      <c r="BE6" s="400"/>
      <c r="BF6" s="401"/>
      <c r="BG6" s="399" t="s">
        <v>413</v>
      </c>
      <c r="BH6" s="400"/>
      <c r="BI6" s="400"/>
      <c r="BJ6" s="400"/>
      <c r="BK6" s="400"/>
      <c r="BL6" s="400"/>
      <c r="BM6" s="400"/>
      <c r="BN6" s="400"/>
      <c r="BO6" s="401"/>
      <c r="BP6" s="399" t="s">
        <v>398</v>
      </c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1"/>
    </row>
    <row r="7" spans="1:80" ht="12.75">
      <c r="A7" s="399"/>
      <c r="B7" s="400"/>
      <c r="C7" s="400"/>
      <c r="D7" s="401"/>
      <c r="E7" s="399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1"/>
      <c r="AJ7" s="399" t="s">
        <v>414</v>
      </c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1"/>
      <c r="AX7" s="399" t="s">
        <v>415</v>
      </c>
      <c r="AY7" s="400"/>
      <c r="AZ7" s="400"/>
      <c r="BA7" s="400"/>
      <c r="BB7" s="400"/>
      <c r="BC7" s="400"/>
      <c r="BD7" s="400"/>
      <c r="BE7" s="400"/>
      <c r="BF7" s="401"/>
      <c r="BG7" s="399"/>
      <c r="BH7" s="400"/>
      <c r="BI7" s="400"/>
      <c r="BJ7" s="400"/>
      <c r="BK7" s="400"/>
      <c r="BL7" s="400"/>
      <c r="BM7" s="400"/>
      <c r="BN7" s="400"/>
      <c r="BO7" s="401"/>
      <c r="BP7" s="399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1"/>
    </row>
    <row r="8" spans="1:80" ht="12.75">
      <c r="A8" s="388"/>
      <c r="B8" s="389"/>
      <c r="C8" s="389"/>
      <c r="D8" s="390"/>
      <c r="E8" s="388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90"/>
      <c r="AJ8" s="388" t="s">
        <v>416</v>
      </c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90"/>
      <c r="AX8" s="388"/>
      <c r="AY8" s="389"/>
      <c r="AZ8" s="389"/>
      <c r="BA8" s="389"/>
      <c r="BB8" s="389"/>
      <c r="BC8" s="389"/>
      <c r="BD8" s="389"/>
      <c r="BE8" s="389"/>
      <c r="BF8" s="390"/>
      <c r="BG8" s="388"/>
      <c r="BH8" s="389"/>
      <c r="BI8" s="389"/>
      <c r="BJ8" s="389"/>
      <c r="BK8" s="389"/>
      <c r="BL8" s="389"/>
      <c r="BM8" s="389"/>
      <c r="BN8" s="389"/>
      <c r="BO8" s="390"/>
      <c r="BP8" s="388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90"/>
    </row>
    <row r="9" spans="1:80" ht="12.75">
      <c r="A9" s="388">
        <v>1</v>
      </c>
      <c r="B9" s="389"/>
      <c r="C9" s="389"/>
      <c r="D9" s="390"/>
      <c r="E9" s="388">
        <v>2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90"/>
      <c r="AJ9" s="388">
        <v>3</v>
      </c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90"/>
      <c r="AX9" s="388">
        <v>4</v>
      </c>
      <c r="AY9" s="389"/>
      <c r="AZ9" s="389"/>
      <c r="BA9" s="389"/>
      <c r="BB9" s="389"/>
      <c r="BC9" s="389"/>
      <c r="BD9" s="389"/>
      <c r="BE9" s="389"/>
      <c r="BF9" s="390"/>
      <c r="BG9" s="388">
        <v>5</v>
      </c>
      <c r="BH9" s="389"/>
      <c r="BI9" s="389"/>
      <c r="BJ9" s="389"/>
      <c r="BK9" s="389"/>
      <c r="BL9" s="389"/>
      <c r="BM9" s="389"/>
      <c r="BN9" s="389"/>
      <c r="BO9" s="390"/>
      <c r="BP9" s="388">
        <v>6</v>
      </c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90"/>
    </row>
    <row r="10" spans="1:80" ht="12" customHeight="1">
      <c r="A10" s="571"/>
      <c r="B10" s="572"/>
      <c r="C10" s="572"/>
      <c r="D10" s="573"/>
      <c r="E10" s="393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5"/>
      <c r="AJ10" s="382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4"/>
      <c r="AX10" s="382"/>
      <c r="AY10" s="383"/>
      <c r="AZ10" s="383"/>
      <c r="BA10" s="383"/>
      <c r="BB10" s="383"/>
      <c r="BC10" s="383"/>
      <c r="BD10" s="383"/>
      <c r="BE10" s="383"/>
      <c r="BF10" s="384"/>
      <c r="BG10" s="382"/>
      <c r="BH10" s="383"/>
      <c r="BI10" s="383"/>
      <c r="BJ10" s="383"/>
      <c r="BK10" s="383"/>
      <c r="BL10" s="383"/>
      <c r="BM10" s="383"/>
      <c r="BN10" s="383"/>
      <c r="BO10" s="384"/>
      <c r="BP10" s="421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3"/>
    </row>
    <row r="11" spans="1:80" ht="12.75">
      <c r="A11" s="430"/>
      <c r="B11" s="431"/>
      <c r="C11" s="431"/>
      <c r="D11" s="432"/>
      <c r="E11" s="382" t="s">
        <v>388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96" t="s">
        <v>35</v>
      </c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8"/>
      <c r="AX11" s="396" t="s">
        <v>35</v>
      </c>
      <c r="AY11" s="397"/>
      <c r="AZ11" s="397"/>
      <c r="BA11" s="397"/>
      <c r="BB11" s="397"/>
      <c r="BC11" s="397"/>
      <c r="BD11" s="397"/>
      <c r="BE11" s="397"/>
      <c r="BF11" s="398"/>
      <c r="BG11" s="396" t="s">
        <v>35</v>
      </c>
      <c r="BH11" s="397"/>
      <c r="BI11" s="397"/>
      <c r="BJ11" s="397"/>
      <c r="BK11" s="397"/>
      <c r="BL11" s="397"/>
      <c r="BM11" s="397"/>
      <c r="BN11" s="397"/>
      <c r="BO11" s="398"/>
      <c r="BP11" s="418">
        <f>SUM(BP10:BP10)</f>
        <v>0</v>
      </c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20"/>
    </row>
    <row r="12" s="69" customFormat="1" ht="8.25" customHeight="1"/>
    <row r="13" spans="1:80" s="71" customFormat="1" ht="15.75">
      <c r="A13" s="442" t="s">
        <v>420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</row>
    <row r="14" s="76" customFormat="1" ht="8.25"/>
    <row r="15" spans="1:80" ht="12.75">
      <c r="A15" s="403" t="s">
        <v>357</v>
      </c>
      <c r="B15" s="404"/>
      <c r="C15" s="404"/>
      <c r="D15" s="405"/>
      <c r="E15" s="403" t="s">
        <v>390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  <c r="AJ15" s="403" t="s">
        <v>391</v>
      </c>
      <c r="AK15" s="404"/>
      <c r="AL15" s="404"/>
      <c r="AM15" s="404"/>
      <c r="AN15" s="404"/>
      <c r="AO15" s="404"/>
      <c r="AP15" s="404"/>
      <c r="AQ15" s="404"/>
      <c r="AR15" s="404"/>
      <c r="AS15" s="404"/>
      <c r="AT15" s="405"/>
      <c r="AU15" s="403" t="s">
        <v>392</v>
      </c>
      <c r="AV15" s="404"/>
      <c r="AW15" s="404"/>
      <c r="AX15" s="404"/>
      <c r="AY15" s="404"/>
      <c r="AZ15" s="404"/>
      <c r="BA15" s="404"/>
      <c r="BB15" s="404"/>
      <c r="BC15" s="404"/>
      <c r="BD15" s="405"/>
      <c r="BE15" s="403" t="s">
        <v>393</v>
      </c>
      <c r="BF15" s="404"/>
      <c r="BG15" s="404"/>
      <c r="BH15" s="404"/>
      <c r="BI15" s="404"/>
      <c r="BJ15" s="404"/>
      <c r="BK15" s="404"/>
      <c r="BL15" s="404"/>
      <c r="BM15" s="404"/>
      <c r="BN15" s="404"/>
      <c r="BO15" s="405"/>
      <c r="BP15" s="403" t="s">
        <v>394</v>
      </c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5"/>
    </row>
    <row r="16" spans="1:80" ht="12.75">
      <c r="A16" s="399" t="s">
        <v>365</v>
      </c>
      <c r="B16" s="400"/>
      <c r="C16" s="400"/>
      <c r="D16" s="401"/>
      <c r="E16" s="399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J16" s="399" t="s">
        <v>395</v>
      </c>
      <c r="AK16" s="400"/>
      <c r="AL16" s="400"/>
      <c r="AM16" s="400"/>
      <c r="AN16" s="400"/>
      <c r="AO16" s="400"/>
      <c r="AP16" s="400"/>
      <c r="AQ16" s="400"/>
      <c r="AR16" s="400"/>
      <c r="AS16" s="400"/>
      <c r="AT16" s="401"/>
      <c r="AU16" s="399" t="s">
        <v>396</v>
      </c>
      <c r="AV16" s="400"/>
      <c r="AW16" s="400"/>
      <c r="AX16" s="400"/>
      <c r="AY16" s="400"/>
      <c r="AZ16" s="400"/>
      <c r="BA16" s="400"/>
      <c r="BB16" s="400"/>
      <c r="BC16" s="400"/>
      <c r="BD16" s="401"/>
      <c r="BE16" s="399" t="s">
        <v>397</v>
      </c>
      <c r="BF16" s="400"/>
      <c r="BG16" s="400"/>
      <c r="BH16" s="400"/>
      <c r="BI16" s="400"/>
      <c r="BJ16" s="400"/>
      <c r="BK16" s="400"/>
      <c r="BL16" s="400"/>
      <c r="BM16" s="400"/>
      <c r="BN16" s="400"/>
      <c r="BO16" s="401"/>
      <c r="BP16" s="399" t="s">
        <v>398</v>
      </c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1"/>
    </row>
    <row r="17" spans="1:80" ht="12.75">
      <c r="A17" s="399"/>
      <c r="B17" s="400"/>
      <c r="C17" s="400"/>
      <c r="D17" s="401"/>
      <c r="E17" s="399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1"/>
      <c r="AJ17" s="399" t="s">
        <v>399</v>
      </c>
      <c r="AK17" s="400"/>
      <c r="AL17" s="400"/>
      <c r="AM17" s="400"/>
      <c r="AN17" s="400"/>
      <c r="AO17" s="400"/>
      <c r="AP17" s="400"/>
      <c r="AQ17" s="400"/>
      <c r="AR17" s="400"/>
      <c r="AS17" s="400"/>
      <c r="AT17" s="401"/>
      <c r="AU17" s="399" t="s">
        <v>400</v>
      </c>
      <c r="AV17" s="400"/>
      <c r="AW17" s="400"/>
      <c r="AX17" s="400"/>
      <c r="AY17" s="400"/>
      <c r="AZ17" s="400"/>
      <c r="BA17" s="400"/>
      <c r="BB17" s="400"/>
      <c r="BC17" s="400"/>
      <c r="BD17" s="401"/>
      <c r="BE17" s="399" t="s">
        <v>401</v>
      </c>
      <c r="BF17" s="400"/>
      <c r="BG17" s="400"/>
      <c r="BH17" s="400"/>
      <c r="BI17" s="400"/>
      <c r="BJ17" s="400"/>
      <c r="BK17" s="400"/>
      <c r="BL17" s="400"/>
      <c r="BM17" s="400"/>
      <c r="BN17" s="400"/>
      <c r="BO17" s="401"/>
      <c r="BP17" s="399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1"/>
    </row>
    <row r="18" spans="1:80" ht="12.75">
      <c r="A18" s="388"/>
      <c r="B18" s="389"/>
      <c r="C18" s="389"/>
      <c r="D18" s="390"/>
      <c r="E18" s="388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90"/>
      <c r="AJ18" s="388" t="s">
        <v>402</v>
      </c>
      <c r="AK18" s="389"/>
      <c r="AL18" s="389"/>
      <c r="AM18" s="389"/>
      <c r="AN18" s="389"/>
      <c r="AO18" s="389"/>
      <c r="AP18" s="389"/>
      <c r="AQ18" s="389"/>
      <c r="AR18" s="389"/>
      <c r="AS18" s="389"/>
      <c r="AT18" s="390"/>
      <c r="AU18" s="388" t="s">
        <v>403</v>
      </c>
      <c r="AV18" s="389"/>
      <c r="AW18" s="389"/>
      <c r="AX18" s="389"/>
      <c r="AY18" s="389"/>
      <c r="AZ18" s="389"/>
      <c r="BA18" s="389"/>
      <c r="BB18" s="389"/>
      <c r="BC18" s="389"/>
      <c r="BD18" s="390"/>
      <c r="BE18" s="388" t="s">
        <v>404</v>
      </c>
      <c r="BF18" s="389"/>
      <c r="BG18" s="389"/>
      <c r="BH18" s="389"/>
      <c r="BI18" s="389"/>
      <c r="BJ18" s="389"/>
      <c r="BK18" s="389"/>
      <c r="BL18" s="389"/>
      <c r="BM18" s="389"/>
      <c r="BN18" s="389"/>
      <c r="BO18" s="390"/>
      <c r="BP18" s="388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90"/>
    </row>
    <row r="19" spans="1:80" ht="12.75">
      <c r="A19" s="388">
        <v>1</v>
      </c>
      <c r="B19" s="389"/>
      <c r="C19" s="389"/>
      <c r="D19" s="390"/>
      <c r="E19" s="388">
        <v>2</v>
      </c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90"/>
      <c r="AJ19" s="388">
        <v>3</v>
      </c>
      <c r="AK19" s="389"/>
      <c r="AL19" s="389"/>
      <c r="AM19" s="389"/>
      <c r="AN19" s="389"/>
      <c r="AO19" s="389"/>
      <c r="AP19" s="389"/>
      <c r="AQ19" s="389"/>
      <c r="AR19" s="389"/>
      <c r="AS19" s="389"/>
      <c r="AT19" s="390"/>
      <c r="AU19" s="388">
        <v>4</v>
      </c>
      <c r="AV19" s="389"/>
      <c r="AW19" s="389"/>
      <c r="AX19" s="389"/>
      <c r="AY19" s="389"/>
      <c r="AZ19" s="389"/>
      <c r="BA19" s="389"/>
      <c r="BB19" s="389"/>
      <c r="BC19" s="389"/>
      <c r="BD19" s="390"/>
      <c r="BE19" s="388">
        <v>5</v>
      </c>
      <c r="BF19" s="389"/>
      <c r="BG19" s="389"/>
      <c r="BH19" s="389"/>
      <c r="BI19" s="389"/>
      <c r="BJ19" s="389"/>
      <c r="BK19" s="389"/>
      <c r="BL19" s="389"/>
      <c r="BM19" s="389"/>
      <c r="BN19" s="389"/>
      <c r="BO19" s="390"/>
      <c r="BP19" s="388">
        <v>6</v>
      </c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90"/>
    </row>
    <row r="20" spans="1:80" ht="12.75">
      <c r="A20" s="376"/>
      <c r="B20" s="377"/>
      <c r="C20" s="377"/>
      <c r="D20" s="378"/>
      <c r="E20" s="376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8"/>
      <c r="AJ20" s="415"/>
      <c r="AK20" s="416"/>
      <c r="AL20" s="416"/>
      <c r="AM20" s="416"/>
      <c r="AN20" s="416"/>
      <c r="AO20" s="416"/>
      <c r="AP20" s="416"/>
      <c r="AQ20" s="416"/>
      <c r="AR20" s="416"/>
      <c r="AS20" s="416"/>
      <c r="AT20" s="417"/>
      <c r="AU20" s="415"/>
      <c r="AV20" s="416"/>
      <c r="AW20" s="416"/>
      <c r="AX20" s="416"/>
      <c r="AY20" s="416"/>
      <c r="AZ20" s="416"/>
      <c r="BA20" s="416"/>
      <c r="BB20" s="416"/>
      <c r="BC20" s="416"/>
      <c r="BD20" s="417"/>
      <c r="BE20" s="415"/>
      <c r="BF20" s="416"/>
      <c r="BG20" s="416"/>
      <c r="BH20" s="416"/>
      <c r="BI20" s="416"/>
      <c r="BJ20" s="416"/>
      <c r="BK20" s="416"/>
      <c r="BL20" s="416"/>
      <c r="BM20" s="416"/>
      <c r="BN20" s="416"/>
      <c r="BO20" s="417"/>
      <c r="BP20" s="415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7"/>
    </row>
    <row r="21" spans="1:80" ht="12.75" hidden="1">
      <c r="A21" s="376"/>
      <c r="B21" s="377"/>
      <c r="C21" s="377"/>
      <c r="D21" s="378"/>
      <c r="E21" s="376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8"/>
      <c r="AJ21" s="415"/>
      <c r="AK21" s="416"/>
      <c r="AL21" s="416"/>
      <c r="AM21" s="416"/>
      <c r="AN21" s="416"/>
      <c r="AO21" s="416"/>
      <c r="AP21" s="416"/>
      <c r="AQ21" s="416"/>
      <c r="AR21" s="416"/>
      <c r="AS21" s="416"/>
      <c r="AT21" s="417"/>
      <c r="AU21" s="415"/>
      <c r="AV21" s="416"/>
      <c r="AW21" s="416"/>
      <c r="AX21" s="416"/>
      <c r="AY21" s="416"/>
      <c r="AZ21" s="416"/>
      <c r="BA21" s="416"/>
      <c r="BB21" s="416"/>
      <c r="BC21" s="416"/>
      <c r="BD21" s="417"/>
      <c r="BE21" s="415"/>
      <c r="BF21" s="416"/>
      <c r="BG21" s="416"/>
      <c r="BH21" s="416"/>
      <c r="BI21" s="416"/>
      <c r="BJ21" s="416"/>
      <c r="BK21" s="416"/>
      <c r="BL21" s="416"/>
      <c r="BM21" s="416"/>
      <c r="BN21" s="416"/>
      <c r="BO21" s="417"/>
      <c r="BP21" s="415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7"/>
    </row>
    <row r="22" spans="1:80" ht="12.75">
      <c r="A22" s="376"/>
      <c r="B22" s="377"/>
      <c r="C22" s="377"/>
      <c r="D22" s="378"/>
      <c r="E22" s="382" t="s">
        <v>388</v>
      </c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4"/>
      <c r="AJ22" s="412" t="s">
        <v>35</v>
      </c>
      <c r="AK22" s="413"/>
      <c r="AL22" s="413"/>
      <c r="AM22" s="413"/>
      <c r="AN22" s="413"/>
      <c r="AO22" s="413"/>
      <c r="AP22" s="413"/>
      <c r="AQ22" s="413"/>
      <c r="AR22" s="413"/>
      <c r="AS22" s="413"/>
      <c r="AT22" s="414"/>
      <c r="AU22" s="412" t="s">
        <v>35</v>
      </c>
      <c r="AV22" s="413"/>
      <c r="AW22" s="413"/>
      <c r="AX22" s="413"/>
      <c r="AY22" s="413"/>
      <c r="AZ22" s="413"/>
      <c r="BA22" s="413"/>
      <c r="BB22" s="413"/>
      <c r="BC22" s="413"/>
      <c r="BD22" s="414"/>
      <c r="BE22" s="412" t="s">
        <v>35</v>
      </c>
      <c r="BF22" s="413"/>
      <c r="BG22" s="413"/>
      <c r="BH22" s="413"/>
      <c r="BI22" s="413"/>
      <c r="BJ22" s="413"/>
      <c r="BK22" s="413"/>
      <c r="BL22" s="413"/>
      <c r="BM22" s="413"/>
      <c r="BN22" s="413"/>
      <c r="BO22" s="414"/>
      <c r="BP22" s="415">
        <f>BP20+BP21</f>
        <v>0</v>
      </c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7"/>
    </row>
    <row r="23" s="69" customFormat="1" ht="9.75" customHeight="1"/>
    <row r="24" s="113" customFormat="1" ht="15.75" customHeight="1">
      <c r="A24" s="113" t="s">
        <v>422</v>
      </c>
    </row>
    <row r="25" spans="1:80" s="114" customFormat="1" ht="15">
      <c r="A25" s="503" t="s">
        <v>423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503"/>
      <c r="BW25" s="503"/>
      <c r="BX25" s="503"/>
      <c r="BY25" s="503"/>
      <c r="BZ25" s="503"/>
      <c r="CA25" s="503"/>
      <c r="CB25" s="503"/>
    </row>
    <row r="26" spans="1:80" s="114" customFormat="1" ht="15">
      <c r="A26" s="503" t="s">
        <v>528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</row>
    <row r="27" s="76" customFormat="1" ht="8.25"/>
    <row r="28" spans="1:80" ht="12.75">
      <c r="A28" s="403" t="s">
        <v>357</v>
      </c>
      <c r="B28" s="404"/>
      <c r="C28" s="404"/>
      <c r="D28" s="405"/>
      <c r="E28" s="403" t="s">
        <v>426</v>
      </c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5"/>
      <c r="BE28" s="406" t="s">
        <v>427</v>
      </c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8"/>
      <c r="BQ28" s="403" t="s">
        <v>428</v>
      </c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5"/>
    </row>
    <row r="29" spans="1:80" ht="12.75">
      <c r="A29" s="399" t="s">
        <v>365</v>
      </c>
      <c r="B29" s="400"/>
      <c r="C29" s="400"/>
      <c r="D29" s="401"/>
      <c r="E29" s="399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1"/>
      <c r="BE29" s="409" t="s">
        <v>429</v>
      </c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1"/>
      <c r="BQ29" s="399" t="s">
        <v>416</v>
      </c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1"/>
    </row>
    <row r="30" spans="1:80" ht="12.75">
      <c r="A30" s="399"/>
      <c r="B30" s="400"/>
      <c r="C30" s="400"/>
      <c r="D30" s="401"/>
      <c r="E30" s="399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1"/>
      <c r="BE30" s="409" t="s">
        <v>430</v>
      </c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399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1"/>
    </row>
    <row r="31" spans="1:80" ht="12.75">
      <c r="A31" s="388"/>
      <c r="B31" s="389"/>
      <c r="C31" s="389"/>
      <c r="D31" s="390"/>
      <c r="E31" s="388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90"/>
      <c r="BE31" s="412" t="s">
        <v>431</v>
      </c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4"/>
      <c r="BQ31" s="388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90"/>
    </row>
    <row r="32" spans="1:80" ht="12.75">
      <c r="A32" s="391">
        <v>1</v>
      </c>
      <c r="B32" s="392"/>
      <c r="C32" s="392"/>
      <c r="D32" s="433"/>
      <c r="E32" s="391">
        <v>2</v>
      </c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433"/>
      <c r="BE32" s="396">
        <v>3</v>
      </c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8"/>
      <c r="BQ32" s="391">
        <v>4</v>
      </c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433"/>
    </row>
    <row r="33" spans="1:80" ht="12.75">
      <c r="A33" s="396">
        <v>1</v>
      </c>
      <c r="B33" s="397"/>
      <c r="C33" s="397"/>
      <c r="D33" s="398"/>
      <c r="E33" s="430" t="s">
        <v>432</v>
      </c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2"/>
      <c r="BE33" s="396" t="s">
        <v>35</v>
      </c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8"/>
      <c r="BQ33" s="382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4"/>
    </row>
    <row r="34" spans="1:80" ht="12.75">
      <c r="A34" s="403" t="s">
        <v>332</v>
      </c>
      <c r="B34" s="404"/>
      <c r="C34" s="404"/>
      <c r="D34" s="405"/>
      <c r="E34" s="472" t="s">
        <v>42</v>
      </c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4"/>
      <c r="BE34" s="460">
        <v>13440.86</v>
      </c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2"/>
      <c r="BQ34" s="460">
        <f>BE34*22%</f>
        <v>2956.9892</v>
      </c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2"/>
    </row>
    <row r="35" spans="1:80" ht="12.75">
      <c r="A35" s="388"/>
      <c r="B35" s="389"/>
      <c r="C35" s="389"/>
      <c r="D35" s="390"/>
      <c r="E35" s="475" t="s">
        <v>433</v>
      </c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7"/>
      <c r="BE35" s="424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6"/>
      <c r="BQ35" s="424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6"/>
    </row>
    <row r="36" spans="1:80" ht="12.75">
      <c r="A36" s="396" t="s">
        <v>333</v>
      </c>
      <c r="B36" s="397"/>
      <c r="C36" s="397"/>
      <c r="D36" s="398"/>
      <c r="E36" s="493" t="s">
        <v>434</v>
      </c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D36" s="495"/>
      <c r="BE36" s="496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8"/>
      <c r="BQ36" s="496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8"/>
    </row>
    <row r="37" spans="1:80" ht="12.75">
      <c r="A37" s="403" t="s">
        <v>435</v>
      </c>
      <c r="B37" s="404"/>
      <c r="C37" s="404"/>
      <c r="D37" s="405"/>
      <c r="E37" s="472" t="s">
        <v>436</v>
      </c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4"/>
      <c r="BE37" s="463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5"/>
      <c r="BQ37" s="463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5"/>
    </row>
    <row r="38" spans="1:80" ht="12.75">
      <c r="A38" s="388"/>
      <c r="B38" s="389"/>
      <c r="C38" s="389"/>
      <c r="D38" s="390"/>
      <c r="E38" s="475" t="s">
        <v>437</v>
      </c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7"/>
      <c r="BE38" s="466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8"/>
      <c r="BQ38" s="466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8"/>
    </row>
    <row r="39" spans="1:80" ht="12.75">
      <c r="A39" s="403">
        <v>2</v>
      </c>
      <c r="B39" s="404"/>
      <c r="C39" s="404"/>
      <c r="D39" s="405"/>
      <c r="E39" s="457" t="s">
        <v>438</v>
      </c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9"/>
      <c r="BE39" s="565" t="s">
        <v>35</v>
      </c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7"/>
      <c r="BQ39" s="463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5"/>
    </row>
    <row r="40" spans="1:80" ht="12.75">
      <c r="A40" s="388"/>
      <c r="B40" s="389"/>
      <c r="C40" s="389"/>
      <c r="D40" s="390"/>
      <c r="E40" s="376" t="s">
        <v>439</v>
      </c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8"/>
      <c r="BE40" s="568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70"/>
      <c r="BQ40" s="466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8"/>
    </row>
    <row r="41" spans="1:80" ht="12.75">
      <c r="A41" s="403" t="s">
        <v>440</v>
      </c>
      <c r="B41" s="404"/>
      <c r="C41" s="404"/>
      <c r="D41" s="405"/>
      <c r="E41" s="472" t="s">
        <v>42</v>
      </c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4"/>
      <c r="BE41" s="460">
        <f>BE34</f>
        <v>13440.86</v>
      </c>
      <c r="BF41" s="461"/>
      <c r="BG41" s="461"/>
      <c r="BH41" s="461"/>
      <c r="BI41" s="461"/>
      <c r="BJ41" s="461"/>
      <c r="BK41" s="461"/>
      <c r="BL41" s="461"/>
      <c r="BM41" s="461"/>
      <c r="BN41" s="461"/>
      <c r="BO41" s="461"/>
      <c r="BP41" s="462"/>
      <c r="BQ41" s="460">
        <f>BE41*2.9%</f>
        <v>389.78494</v>
      </c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2"/>
    </row>
    <row r="42" spans="1:80" ht="12.75">
      <c r="A42" s="399"/>
      <c r="B42" s="400"/>
      <c r="C42" s="400"/>
      <c r="D42" s="401"/>
      <c r="E42" s="484" t="s">
        <v>441</v>
      </c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6"/>
      <c r="BE42" s="478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80"/>
      <c r="BQ42" s="478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80"/>
    </row>
    <row r="43" spans="1:80" ht="12.75">
      <c r="A43" s="388"/>
      <c r="B43" s="389"/>
      <c r="C43" s="389"/>
      <c r="D43" s="390"/>
      <c r="E43" s="475" t="s">
        <v>442</v>
      </c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7"/>
      <c r="BE43" s="424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6"/>
      <c r="BQ43" s="424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6"/>
    </row>
    <row r="44" spans="1:80" ht="12.75">
      <c r="A44" s="403" t="s">
        <v>443</v>
      </c>
      <c r="B44" s="404"/>
      <c r="C44" s="404"/>
      <c r="D44" s="405"/>
      <c r="E44" s="472" t="s">
        <v>444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4"/>
      <c r="BE44" s="463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5"/>
      <c r="BQ44" s="463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5"/>
    </row>
    <row r="45" spans="1:80" ht="12.75">
      <c r="A45" s="388"/>
      <c r="B45" s="389"/>
      <c r="C45" s="389"/>
      <c r="D45" s="390"/>
      <c r="E45" s="475" t="s">
        <v>445</v>
      </c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7"/>
      <c r="BE45" s="466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8"/>
      <c r="BQ45" s="466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8"/>
    </row>
    <row r="46" spans="1:80" ht="12.75">
      <c r="A46" s="403" t="s">
        <v>446</v>
      </c>
      <c r="B46" s="404"/>
      <c r="C46" s="404"/>
      <c r="D46" s="405"/>
      <c r="E46" s="472" t="s">
        <v>447</v>
      </c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4"/>
      <c r="BE46" s="460">
        <f>BE41</f>
        <v>13440.86</v>
      </c>
      <c r="BF46" s="461"/>
      <c r="BG46" s="461"/>
      <c r="BH46" s="461"/>
      <c r="BI46" s="461"/>
      <c r="BJ46" s="461"/>
      <c r="BK46" s="461"/>
      <c r="BL46" s="461"/>
      <c r="BM46" s="461"/>
      <c r="BN46" s="461"/>
      <c r="BO46" s="461"/>
      <c r="BP46" s="462"/>
      <c r="BQ46" s="460">
        <f>BE46*0.2%</f>
        <v>26.88172</v>
      </c>
      <c r="BR46" s="461"/>
      <c r="BS46" s="461"/>
      <c r="BT46" s="461"/>
      <c r="BU46" s="461"/>
      <c r="BV46" s="461"/>
      <c r="BW46" s="461"/>
      <c r="BX46" s="461"/>
      <c r="BY46" s="461"/>
      <c r="BZ46" s="461"/>
      <c r="CA46" s="461"/>
      <c r="CB46" s="462"/>
    </row>
    <row r="47" spans="1:80" ht="12.75">
      <c r="A47" s="388"/>
      <c r="B47" s="389"/>
      <c r="C47" s="389"/>
      <c r="D47" s="390"/>
      <c r="E47" s="475" t="s">
        <v>448</v>
      </c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7"/>
      <c r="BE47" s="424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6"/>
      <c r="BQ47" s="424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6"/>
    </row>
    <row r="48" spans="1:80" ht="12.75">
      <c r="A48" s="403" t="s">
        <v>449</v>
      </c>
      <c r="B48" s="404"/>
      <c r="C48" s="404"/>
      <c r="D48" s="405"/>
      <c r="E48" s="472" t="s">
        <v>447</v>
      </c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4"/>
      <c r="BE48" s="463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5"/>
      <c r="BQ48" s="463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5"/>
    </row>
    <row r="49" spans="1:80" ht="12.75" customHeight="1">
      <c r="A49" s="388"/>
      <c r="B49" s="389"/>
      <c r="C49" s="389"/>
      <c r="D49" s="390"/>
      <c r="E49" s="475" t="s">
        <v>450</v>
      </c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7"/>
      <c r="BE49" s="466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8"/>
      <c r="BQ49" s="466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8"/>
    </row>
    <row r="50" spans="1:80" ht="12.75">
      <c r="A50" s="403" t="s">
        <v>451</v>
      </c>
      <c r="B50" s="404"/>
      <c r="C50" s="404"/>
      <c r="D50" s="405"/>
      <c r="E50" s="472" t="s">
        <v>447</v>
      </c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4"/>
      <c r="BE50" s="463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5"/>
      <c r="BQ50" s="463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5"/>
    </row>
    <row r="51" spans="1:80" ht="12.75" customHeight="1">
      <c r="A51" s="388"/>
      <c r="B51" s="389"/>
      <c r="C51" s="389"/>
      <c r="D51" s="390"/>
      <c r="E51" s="475" t="s">
        <v>450</v>
      </c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7"/>
      <c r="BE51" s="466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8"/>
      <c r="BQ51" s="466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8"/>
    </row>
    <row r="52" spans="1:80" ht="12.75">
      <c r="A52" s="403">
        <v>3</v>
      </c>
      <c r="B52" s="404"/>
      <c r="C52" s="404"/>
      <c r="D52" s="405"/>
      <c r="E52" s="457" t="s">
        <v>452</v>
      </c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9"/>
      <c r="BE52" s="460">
        <f>BE46</f>
        <v>13440.86</v>
      </c>
      <c r="BF52" s="461"/>
      <c r="BG52" s="461"/>
      <c r="BH52" s="461"/>
      <c r="BI52" s="461"/>
      <c r="BJ52" s="461"/>
      <c r="BK52" s="461"/>
      <c r="BL52" s="461"/>
      <c r="BM52" s="461"/>
      <c r="BN52" s="461"/>
      <c r="BO52" s="461"/>
      <c r="BP52" s="462"/>
      <c r="BQ52" s="460">
        <f>BE52*5.1%</f>
        <v>685.4838599999999</v>
      </c>
      <c r="BR52" s="461"/>
      <c r="BS52" s="461"/>
      <c r="BT52" s="461"/>
      <c r="BU52" s="461"/>
      <c r="BV52" s="461"/>
      <c r="BW52" s="461"/>
      <c r="BX52" s="461"/>
      <c r="BY52" s="461"/>
      <c r="BZ52" s="461"/>
      <c r="CA52" s="461"/>
      <c r="CB52" s="462"/>
    </row>
    <row r="53" spans="1:80" ht="12.75">
      <c r="A53" s="388"/>
      <c r="B53" s="389"/>
      <c r="C53" s="389"/>
      <c r="D53" s="390"/>
      <c r="E53" s="376" t="s">
        <v>453</v>
      </c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8"/>
      <c r="BE53" s="424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6"/>
      <c r="BQ53" s="424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6"/>
    </row>
    <row r="54" spans="1:80" ht="12.75">
      <c r="A54" s="396"/>
      <c r="B54" s="397"/>
      <c r="C54" s="397"/>
      <c r="D54" s="398"/>
      <c r="E54" s="382" t="s">
        <v>388</v>
      </c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4"/>
      <c r="BE54" s="396" t="s">
        <v>35</v>
      </c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8"/>
      <c r="BQ54" s="418">
        <f>SUM(BQ34:BQ53)</f>
        <v>4059.1397199999997</v>
      </c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20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80" s="119" customFormat="1" ht="11.25">
      <c r="A56" s="456" t="s">
        <v>456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</row>
    <row r="57" spans="1:80" s="119" customFormat="1" ht="11.25">
      <c r="A57" s="456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</row>
    <row r="58" spans="1:80" s="119" customFormat="1" ht="11.25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</row>
  </sheetData>
  <sheetProtection/>
  <mergeCells count="175">
    <mergeCell ref="A1:CB1"/>
    <mergeCell ref="A2:CB2"/>
    <mergeCell ref="A4:CB4"/>
    <mergeCell ref="A5:D5"/>
    <mergeCell ref="E5:AI5"/>
    <mergeCell ref="AJ5:AW5"/>
    <mergeCell ref="AX5:BF5"/>
    <mergeCell ref="BG5:BO5"/>
    <mergeCell ref="BP5:CB5"/>
    <mergeCell ref="A6:D6"/>
    <mergeCell ref="E6:AI6"/>
    <mergeCell ref="AJ6:AW6"/>
    <mergeCell ref="AX6:BF6"/>
    <mergeCell ref="BG6:BO6"/>
    <mergeCell ref="BP6:CB6"/>
    <mergeCell ref="A7:D7"/>
    <mergeCell ref="E7:AI7"/>
    <mergeCell ref="AJ7:AW7"/>
    <mergeCell ref="AX7:BF7"/>
    <mergeCell ref="BG7:BO7"/>
    <mergeCell ref="BP7:CB7"/>
    <mergeCell ref="A8:D8"/>
    <mergeCell ref="E8:AI8"/>
    <mergeCell ref="AJ8:AW8"/>
    <mergeCell ref="AX8:BF8"/>
    <mergeCell ref="BG8:BO8"/>
    <mergeCell ref="BP8:CB8"/>
    <mergeCell ref="A9:D9"/>
    <mergeCell ref="E9:AI9"/>
    <mergeCell ref="AJ9:AW9"/>
    <mergeCell ref="AX9:BF9"/>
    <mergeCell ref="BG9:BO9"/>
    <mergeCell ref="BP9:CB9"/>
    <mergeCell ref="A10:D10"/>
    <mergeCell ref="E10:AI10"/>
    <mergeCell ref="AJ10:AW10"/>
    <mergeCell ref="AX10:BF10"/>
    <mergeCell ref="BG10:BO10"/>
    <mergeCell ref="BP10:CB10"/>
    <mergeCell ref="A11:D11"/>
    <mergeCell ref="E11:AI11"/>
    <mergeCell ref="AJ11:AW11"/>
    <mergeCell ref="AX11:BF11"/>
    <mergeCell ref="BG11:BO11"/>
    <mergeCell ref="BP11:CB11"/>
    <mergeCell ref="A13:CB13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8:D18"/>
    <mergeCell ref="E18:AI18"/>
    <mergeCell ref="AJ18:AT18"/>
    <mergeCell ref="AU18:BD18"/>
    <mergeCell ref="BE18:BO18"/>
    <mergeCell ref="BP18:CB18"/>
    <mergeCell ref="A19:D19"/>
    <mergeCell ref="E19:AI19"/>
    <mergeCell ref="AJ19:AT19"/>
    <mergeCell ref="AU19:BD19"/>
    <mergeCell ref="BE19:BO19"/>
    <mergeCell ref="BP19:CB19"/>
    <mergeCell ref="A20:D20"/>
    <mergeCell ref="E20:AI20"/>
    <mergeCell ref="AJ20:AT20"/>
    <mergeCell ref="AU20:BD20"/>
    <mergeCell ref="BE20:BO20"/>
    <mergeCell ref="BP20:CB20"/>
    <mergeCell ref="A21:D21"/>
    <mergeCell ref="E21:AI21"/>
    <mergeCell ref="AJ21:AT21"/>
    <mergeCell ref="AU21:BD21"/>
    <mergeCell ref="BE21:BO21"/>
    <mergeCell ref="BP21:CB21"/>
    <mergeCell ref="A22:D22"/>
    <mergeCell ref="E22:AI22"/>
    <mergeCell ref="AJ22:AT22"/>
    <mergeCell ref="AU22:BD22"/>
    <mergeCell ref="BE22:BO22"/>
    <mergeCell ref="BP22:CB22"/>
    <mergeCell ref="A25:CB25"/>
    <mergeCell ref="A26:CB26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E42:BD42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A48:D49"/>
    <mergeCell ref="E48:BD48"/>
    <mergeCell ref="BE48:BP49"/>
    <mergeCell ref="BQ48:CB49"/>
    <mergeCell ref="E49:BD49"/>
    <mergeCell ref="E43:BD43"/>
    <mergeCell ref="A44:D45"/>
    <mergeCell ref="E44:BD44"/>
    <mergeCell ref="BE44:BP45"/>
    <mergeCell ref="BQ44:CB45"/>
    <mergeCell ref="A52:D53"/>
    <mergeCell ref="E52:BD52"/>
    <mergeCell ref="BE52:BP53"/>
    <mergeCell ref="BQ52:CB53"/>
    <mergeCell ref="E53:BD53"/>
    <mergeCell ref="A46:D47"/>
    <mergeCell ref="E46:BD46"/>
    <mergeCell ref="BE46:BP47"/>
    <mergeCell ref="BQ46:CB47"/>
    <mergeCell ref="E47:BD47"/>
    <mergeCell ref="A54:D54"/>
    <mergeCell ref="E54:BD54"/>
    <mergeCell ref="BE54:BP54"/>
    <mergeCell ref="BQ54:CB54"/>
    <mergeCell ref="A56:CB58"/>
    <mergeCell ref="A50:D51"/>
    <mergeCell ref="E50:BD50"/>
    <mergeCell ref="BE50:BP51"/>
    <mergeCell ref="BQ50:CB51"/>
    <mergeCell ref="E51:BD5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G26"/>
  <sheetViews>
    <sheetView zoomScalePageLayoutView="0" workbookViewId="0" topLeftCell="A1">
      <selection activeCell="DP23" sqref="DP23:EC23"/>
    </sheetView>
  </sheetViews>
  <sheetFormatPr defaultColWidth="1.12109375" defaultRowHeight="12.75"/>
  <cols>
    <col min="1" max="3" width="1.12109375" style="69" customWidth="1"/>
    <col min="4" max="4" width="0.2421875" style="69" customWidth="1"/>
    <col min="5" max="30" width="1.12109375" style="69" customWidth="1"/>
    <col min="31" max="31" width="0.37109375" style="69" customWidth="1"/>
    <col min="32" max="32" width="0.74609375" style="69" customWidth="1"/>
    <col min="33" max="41" width="1.12109375" style="69" customWidth="1"/>
    <col min="42" max="42" width="0.74609375" style="69" customWidth="1"/>
    <col min="43" max="43" width="0.6171875" style="69" hidden="1" customWidth="1"/>
    <col min="44" max="44" width="0.875" style="69" hidden="1" customWidth="1"/>
    <col min="45" max="45" width="0.74609375" style="69" hidden="1" customWidth="1"/>
    <col min="46" max="46" width="1.12109375" style="69" hidden="1" customWidth="1"/>
    <col min="47" max="58" width="1.12109375" style="69" customWidth="1"/>
    <col min="59" max="59" width="1.00390625" style="69" customWidth="1"/>
    <col min="60" max="60" width="1.12109375" style="69" hidden="1" customWidth="1"/>
    <col min="61" max="71" width="1.12109375" style="69" customWidth="1"/>
    <col min="72" max="72" width="1.75390625" style="69" customWidth="1"/>
    <col min="73" max="73" width="0.37109375" style="69" hidden="1" customWidth="1"/>
    <col min="74" max="74" width="1.12109375" style="69" hidden="1" customWidth="1"/>
    <col min="75" max="75" width="1.00390625" style="69" customWidth="1"/>
    <col min="76" max="86" width="1.12109375" style="69" customWidth="1"/>
    <col min="87" max="87" width="0.875" style="69" customWidth="1"/>
    <col min="88" max="88" width="1.12109375" style="69" hidden="1" customWidth="1"/>
    <col min="89" max="118" width="1.12109375" style="69" customWidth="1"/>
    <col min="119" max="119" width="3.00390625" style="69" customWidth="1"/>
    <col min="120" max="120" width="1.12109375" style="69" hidden="1" customWidth="1"/>
    <col min="121" max="121" width="1.00390625" style="69" hidden="1" customWidth="1"/>
    <col min="122" max="123" width="1.12109375" style="69" hidden="1" customWidth="1"/>
    <col min="124" max="132" width="1.12109375" style="69" customWidth="1"/>
    <col min="133" max="133" width="4.25390625" style="69" customWidth="1"/>
    <col min="134" max="134" width="0.12890625" style="69" customWidth="1"/>
    <col min="135" max="136" width="1.12109375" style="69" hidden="1" customWidth="1"/>
    <col min="137" max="137" width="1.00390625" style="69" hidden="1" customWidth="1"/>
    <col min="138" max="16384" width="1.12109375" style="69" customWidth="1"/>
  </cols>
  <sheetData>
    <row r="1" spans="85:137" s="65" customFormat="1" ht="9" customHeight="1">
      <c r="CG1" s="450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1"/>
      <c r="DO1" s="451"/>
      <c r="DP1" s="451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</row>
    <row r="2" spans="85:137" s="65" customFormat="1" ht="11.25" hidden="1"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</row>
    <row r="3" spans="85:137" s="65" customFormat="1" ht="11.25" hidden="1"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</row>
    <row r="4" spans="85:137" s="66" customFormat="1" ht="11.25" hidden="1"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1"/>
      <c r="DZ4" s="451"/>
      <c r="EA4" s="451"/>
      <c r="EB4" s="451"/>
      <c r="EC4" s="451"/>
      <c r="ED4" s="451"/>
      <c r="EE4" s="451"/>
      <c r="EF4" s="451"/>
      <c r="EG4" s="451"/>
    </row>
    <row r="5" s="67" customFormat="1" ht="6.75" customHeight="1">
      <c r="EG5" s="68"/>
    </row>
    <row r="7" spans="1:137" s="71" customFormat="1" ht="15.75">
      <c r="A7" s="442" t="s">
        <v>524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</row>
    <row r="8" spans="1:137" s="73" customFormat="1" ht="9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</row>
    <row r="9" spans="1:137" s="71" customFormat="1" ht="15.75">
      <c r="A9" s="442" t="s">
        <v>525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</row>
    <row r="10" s="74" customFormat="1" ht="12.75"/>
    <row r="11" spans="1:137" ht="15.75">
      <c r="A11" s="71" t="s">
        <v>351</v>
      </c>
      <c r="T11" s="452" t="s">
        <v>352</v>
      </c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</row>
    <row r="12" spans="1:137" s="76" customFormat="1" ht="9.75">
      <c r="A12" s="73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</row>
    <row r="13" spans="1:137" ht="15.75">
      <c r="A13" s="78" t="s">
        <v>410</v>
      </c>
      <c r="AH13" s="564" t="s">
        <v>599</v>
      </c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</row>
    <row r="15" spans="1:137" ht="15.75">
      <c r="A15" s="442" t="s">
        <v>526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</row>
    <row r="16" spans="40:95" s="74" customFormat="1" ht="14.25">
      <c r="AN16" s="521" t="s">
        <v>527</v>
      </c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</row>
    <row r="17" spans="1:137" s="74" customFormat="1" ht="12.75">
      <c r="A17" s="403" t="s">
        <v>357</v>
      </c>
      <c r="B17" s="404"/>
      <c r="C17" s="404"/>
      <c r="D17" s="405"/>
      <c r="E17" s="403" t="s">
        <v>358</v>
      </c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5"/>
      <c r="U17" s="403" t="s">
        <v>359</v>
      </c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  <c r="AG17" s="391" t="s">
        <v>360</v>
      </c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433"/>
      <c r="CK17" s="403" t="s">
        <v>361</v>
      </c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  <c r="CV17" s="403" t="s">
        <v>362</v>
      </c>
      <c r="CW17" s="404"/>
      <c r="CX17" s="404"/>
      <c r="CY17" s="404"/>
      <c r="CZ17" s="404"/>
      <c r="DA17" s="404"/>
      <c r="DB17" s="404"/>
      <c r="DC17" s="404"/>
      <c r="DD17" s="404"/>
      <c r="DE17" s="405"/>
      <c r="DF17" s="444" t="s">
        <v>363</v>
      </c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82"/>
      <c r="DS17" s="82"/>
      <c r="DT17" s="403" t="s">
        <v>364</v>
      </c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5"/>
    </row>
    <row r="18" spans="1:137" s="74" customFormat="1" ht="12.75">
      <c r="A18" s="399" t="s">
        <v>365</v>
      </c>
      <c r="B18" s="400"/>
      <c r="C18" s="400"/>
      <c r="D18" s="401"/>
      <c r="E18" s="399" t="s">
        <v>366</v>
      </c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1"/>
      <c r="U18" s="399" t="s">
        <v>367</v>
      </c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1"/>
      <c r="AG18" s="403" t="s">
        <v>368</v>
      </c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5"/>
      <c r="AU18" s="391" t="s">
        <v>42</v>
      </c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433"/>
      <c r="CK18" s="399" t="s">
        <v>369</v>
      </c>
      <c r="CL18" s="400"/>
      <c r="CM18" s="400"/>
      <c r="CN18" s="400"/>
      <c r="CO18" s="400"/>
      <c r="CP18" s="400"/>
      <c r="CQ18" s="400"/>
      <c r="CR18" s="400"/>
      <c r="CS18" s="400"/>
      <c r="CT18" s="400"/>
      <c r="CU18" s="401"/>
      <c r="CV18" s="399" t="s">
        <v>370</v>
      </c>
      <c r="CW18" s="400"/>
      <c r="CX18" s="400"/>
      <c r="CY18" s="400"/>
      <c r="CZ18" s="400"/>
      <c r="DA18" s="400"/>
      <c r="DB18" s="400"/>
      <c r="DC18" s="400"/>
      <c r="DD18" s="400"/>
      <c r="DE18" s="401"/>
      <c r="DF18" s="446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86"/>
      <c r="DS18" s="86"/>
      <c r="DT18" s="399" t="s">
        <v>371</v>
      </c>
      <c r="DU18" s="400"/>
      <c r="DV18" s="400"/>
      <c r="DW18" s="400"/>
      <c r="DX18" s="400"/>
      <c r="DY18" s="400"/>
      <c r="DZ18" s="400"/>
      <c r="EA18" s="400"/>
      <c r="EB18" s="400"/>
      <c r="EC18" s="400"/>
      <c r="ED18" s="400"/>
      <c r="EE18" s="400"/>
      <c r="EF18" s="400"/>
      <c r="EG18" s="401"/>
    </row>
    <row r="19" spans="1:137" s="74" customFormat="1" ht="12.75">
      <c r="A19" s="399"/>
      <c r="B19" s="400"/>
      <c r="C19" s="400"/>
      <c r="D19" s="401"/>
      <c r="E19" s="399" t="s">
        <v>372</v>
      </c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1"/>
      <c r="U19" s="399" t="s">
        <v>373</v>
      </c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1"/>
      <c r="AG19" s="399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1"/>
      <c r="AU19" s="403" t="s">
        <v>374</v>
      </c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5"/>
      <c r="BI19" s="439" t="s">
        <v>375</v>
      </c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1"/>
      <c r="BW19" s="403" t="s">
        <v>375</v>
      </c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5"/>
      <c r="CK19" s="399" t="s">
        <v>376</v>
      </c>
      <c r="CL19" s="400"/>
      <c r="CM19" s="400"/>
      <c r="CN19" s="400"/>
      <c r="CO19" s="400"/>
      <c r="CP19" s="400"/>
      <c r="CQ19" s="400"/>
      <c r="CR19" s="400"/>
      <c r="CS19" s="400"/>
      <c r="CT19" s="400"/>
      <c r="CU19" s="401"/>
      <c r="CV19" s="438">
        <v>0.2</v>
      </c>
      <c r="CW19" s="400"/>
      <c r="CX19" s="400"/>
      <c r="CY19" s="400"/>
      <c r="CZ19" s="400"/>
      <c r="DA19" s="400"/>
      <c r="DB19" s="400"/>
      <c r="DC19" s="400"/>
      <c r="DD19" s="400"/>
      <c r="DE19" s="401"/>
      <c r="DF19" s="446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86"/>
      <c r="DS19" s="86"/>
      <c r="DT19" s="399" t="s">
        <v>377</v>
      </c>
      <c r="DU19" s="400"/>
      <c r="DV19" s="400"/>
      <c r="DW19" s="400"/>
      <c r="DX19" s="400"/>
      <c r="DY19" s="400"/>
      <c r="DZ19" s="400"/>
      <c r="EA19" s="400"/>
      <c r="EB19" s="400"/>
      <c r="EC19" s="400"/>
      <c r="ED19" s="400"/>
      <c r="EE19" s="400"/>
      <c r="EF19" s="400"/>
      <c r="EG19" s="401"/>
    </row>
    <row r="20" spans="1:137" s="74" customFormat="1" ht="12.75">
      <c r="A20" s="399"/>
      <c r="B20" s="400"/>
      <c r="C20" s="400"/>
      <c r="D20" s="401"/>
      <c r="E20" s="399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1"/>
      <c r="U20" s="399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1"/>
      <c r="AG20" s="399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1"/>
      <c r="AU20" s="399" t="s">
        <v>376</v>
      </c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1"/>
      <c r="BI20" s="435" t="s">
        <v>378</v>
      </c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7"/>
      <c r="BW20" s="399" t="s">
        <v>379</v>
      </c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1"/>
      <c r="CK20" s="399" t="s">
        <v>380</v>
      </c>
      <c r="CL20" s="400"/>
      <c r="CM20" s="400"/>
      <c r="CN20" s="400"/>
      <c r="CO20" s="400"/>
      <c r="CP20" s="400"/>
      <c r="CQ20" s="400"/>
      <c r="CR20" s="400"/>
      <c r="CS20" s="400"/>
      <c r="CT20" s="400"/>
      <c r="CU20" s="401"/>
      <c r="CV20" s="399"/>
      <c r="CW20" s="400"/>
      <c r="CX20" s="400"/>
      <c r="CY20" s="400"/>
      <c r="CZ20" s="400"/>
      <c r="DA20" s="400"/>
      <c r="DB20" s="400"/>
      <c r="DC20" s="400"/>
      <c r="DD20" s="400"/>
      <c r="DE20" s="401"/>
      <c r="DF20" s="446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86"/>
      <c r="DS20" s="86"/>
      <c r="DT20" s="399" t="s">
        <v>381</v>
      </c>
      <c r="DU20" s="400"/>
      <c r="DV20" s="400"/>
      <c r="DW20" s="400"/>
      <c r="DX20" s="400"/>
      <c r="DY20" s="400"/>
      <c r="DZ20" s="400"/>
      <c r="EA20" s="400"/>
      <c r="EB20" s="400"/>
      <c r="EC20" s="400"/>
      <c r="ED20" s="400"/>
      <c r="EE20" s="400"/>
      <c r="EF20" s="400"/>
      <c r="EG20" s="401"/>
    </row>
    <row r="21" spans="1:137" s="74" customFormat="1" ht="12.75">
      <c r="A21" s="399"/>
      <c r="B21" s="400"/>
      <c r="C21" s="400"/>
      <c r="D21" s="401"/>
      <c r="E21" s="399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1"/>
      <c r="U21" s="399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1"/>
      <c r="AG21" s="399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1"/>
      <c r="AU21" s="399" t="s">
        <v>382</v>
      </c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1"/>
      <c r="BI21" s="435" t="s">
        <v>383</v>
      </c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7"/>
      <c r="BW21" s="399" t="s">
        <v>383</v>
      </c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1"/>
      <c r="CK21" s="399"/>
      <c r="CL21" s="400"/>
      <c r="CM21" s="400"/>
      <c r="CN21" s="400"/>
      <c r="CO21" s="400"/>
      <c r="CP21" s="400"/>
      <c r="CQ21" s="400"/>
      <c r="CR21" s="400"/>
      <c r="CS21" s="400"/>
      <c r="CT21" s="400"/>
      <c r="CU21" s="401"/>
      <c r="CV21" s="399"/>
      <c r="CW21" s="400"/>
      <c r="CX21" s="400"/>
      <c r="CY21" s="400"/>
      <c r="CZ21" s="400"/>
      <c r="DA21" s="400"/>
      <c r="DB21" s="400"/>
      <c r="DC21" s="400"/>
      <c r="DD21" s="400"/>
      <c r="DE21" s="401"/>
      <c r="DF21" s="448"/>
      <c r="DG21" s="449"/>
      <c r="DH21" s="449"/>
      <c r="DI21" s="449"/>
      <c r="DJ21" s="449"/>
      <c r="DK21" s="449"/>
      <c r="DL21" s="449"/>
      <c r="DM21" s="449"/>
      <c r="DN21" s="449"/>
      <c r="DO21" s="449"/>
      <c r="DP21" s="449"/>
      <c r="DQ21" s="449"/>
      <c r="DR21" s="86"/>
      <c r="DS21" s="86"/>
      <c r="DT21" s="388" t="s">
        <v>384</v>
      </c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90"/>
    </row>
    <row r="22" spans="1:137" s="74" customFormat="1" ht="12.75">
      <c r="A22" s="391">
        <v>1</v>
      </c>
      <c r="B22" s="392"/>
      <c r="C22" s="392"/>
      <c r="D22" s="433"/>
      <c r="E22" s="391">
        <v>2</v>
      </c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433"/>
      <c r="U22" s="391">
        <v>3</v>
      </c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433"/>
      <c r="AG22" s="391">
        <v>4</v>
      </c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433"/>
      <c r="AU22" s="391">
        <v>5</v>
      </c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433"/>
      <c r="BI22" s="391">
        <v>6</v>
      </c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433"/>
      <c r="BW22" s="391">
        <v>7</v>
      </c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433"/>
      <c r="CK22" s="391">
        <v>8</v>
      </c>
      <c r="CL22" s="392"/>
      <c r="CM22" s="392"/>
      <c r="CN22" s="392"/>
      <c r="CO22" s="392"/>
      <c r="CP22" s="392"/>
      <c r="CQ22" s="392"/>
      <c r="CR22" s="392"/>
      <c r="CS22" s="392"/>
      <c r="CT22" s="392"/>
      <c r="CU22" s="433"/>
      <c r="CV22" s="391">
        <v>9</v>
      </c>
      <c r="CW22" s="392"/>
      <c r="CX22" s="392"/>
      <c r="CY22" s="392"/>
      <c r="CZ22" s="392"/>
      <c r="DA22" s="392"/>
      <c r="DB22" s="392"/>
      <c r="DC22" s="392"/>
      <c r="DD22" s="392"/>
      <c r="DE22" s="433"/>
      <c r="DF22" s="391">
        <v>10</v>
      </c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84"/>
      <c r="DS22" s="84"/>
      <c r="DT22" s="434">
        <v>11</v>
      </c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</row>
    <row r="23" spans="1:133" s="74" customFormat="1" ht="24.75" customHeight="1">
      <c r="A23" s="430">
        <v>1</v>
      </c>
      <c r="B23" s="431"/>
      <c r="C23" s="431"/>
      <c r="D23" s="432"/>
      <c r="E23" s="393" t="s">
        <v>387</v>
      </c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5"/>
      <c r="U23" s="382">
        <v>1</v>
      </c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4"/>
      <c r="AG23" s="421">
        <f>AU23+BI23</f>
        <v>83484.5875</v>
      </c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3"/>
      <c r="AU23" s="421">
        <v>66787.67</v>
      </c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3"/>
      <c r="BI23" s="421">
        <f>AU23*25%</f>
        <v>16696.9175</v>
      </c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3"/>
      <c r="BW23" s="421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3"/>
      <c r="CK23" s="424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1">
        <f>AG23*20%</f>
        <v>16696.9175</v>
      </c>
      <c r="CW23" s="422"/>
      <c r="CX23" s="422"/>
      <c r="CY23" s="422"/>
      <c r="CZ23" s="422"/>
      <c r="DA23" s="422"/>
      <c r="DB23" s="422"/>
      <c r="DC23" s="422"/>
      <c r="DD23" s="422"/>
      <c r="DE23" s="423"/>
      <c r="DF23" s="421">
        <f>AG23*50%</f>
        <v>41742.29375</v>
      </c>
      <c r="DG23" s="422"/>
      <c r="DH23" s="422"/>
      <c r="DI23" s="422"/>
      <c r="DJ23" s="422"/>
      <c r="DK23" s="422"/>
      <c r="DL23" s="422"/>
      <c r="DM23" s="422"/>
      <c r="DN23" s="422"/>
      <c r="DO23" s="423"/>
      <c r="DP23" s="421">
        <f>(AG23+CV23+DF23)</f>
        <v>141923.79875</v>
      </c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3"/>
    </row>
    <row r="24" spans="1:137" s="74" customFormat="1" ht="25.5" customHeight="1" hidden="1">
      <c r="A24" s="430"/>
      <c r="B24" s="431"/>
      <c r="C24" s="431"/>
      <c r="D24" s="432"/>
      <c r="E24" s="393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5"/>
      <c r="U24" s="382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4"/>
      <c r="AG24" s="421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3"/>
      <c r="AU24" s="421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3"/>
      <c r="BI24" s="421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3"/>
      <c r="BW24" s="421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3"/>
      <c r="CK24" s="421"/>
      <c r="CL24" s="422"/>
      <c r="CM24" s="422"/>
      <c r="CN24" s="422"/>
      <c r="CO24" s="422"/>
      <c r="CP24" s="422"/>
      <c r="CQ24" s="422"/>
      <c r="CR24" s="422"/>
      <c r="CS24" s="422"/>
      <c r="CT24" s="422"/>
      <c r="CU24" s="423"/>
      <c r="CV24" s="421"/>
      <c r="CW24" s="422"/>
      <c r="CX24" s="422"/>
      <c r="CY24" s="422"/>
      <c r="CZ24" s="422"/>
      <c r="DA24" s="422"/>
      <c r="DB24" s="422"/>
      <c r="DC24" s="422"/>
      <c r="DD24" s="422"/>
      <c r="DE24" s="423"/>
      <c r="DF24" s="421"/>
      <c r="DG24" s="422"/>
      <c r="DH24" s="422"/>
      <c r="DI24" s="422"/>
      <c r="DJ24" s="422"/>
      <c r="DK24" s="422"/>
      <c r="DL24" s="422"/>
      <c r="DM24" s="422"/>
      <c r="DN24" s="422"/>
      <c r="DO24" s="423"/>
      <c r="DP24" s="496"/>
      <c r="DQ24" s="497"/>
      <c r="DR24" s="497"/>
      <c r="DS24" s="497"/>
      <c r="DT24" s="497"/>
      <c r="DU24" s="497"/>
      <c r="DV24" s="497"/>
      <c r="DW24" s="497"/>
      <c r="DX24" s="497"/>
      <c r="DY24" s="497"/>
      <c r="DZ24" s="497"/>
      <c r="EA24" s="497"/>
      <c r="EB24" s="497"/>
      <c r="EC24" s="498"/>
      <c r="ED24" s="97"/>
      <c r="EE24" s="97"/>
      <c r="EF24" s="97"/>
      <c r="EG24" s="98"/>
    </row>
    <row r="25" spans="1:137" s="74" customFormat="1" ht="26.25" customHeight="1" hidden="1">
      <c r="A25" s="430"/>
      <c r="B25" s="431"/>
      <c r="C25" s="431"/>
      <c r="D25" s="432"/>
      <c r="E25" s="393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5"/>
      <c r="U25" s="382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4"/>
      <c r="AG25" s="421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3"/>
      <c r="AU25" s="421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3"/>
      <c r="BI25" s="421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3"/>
      <c r="BW25" s="421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3"/>
      <c r="CK25" s="424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1"/>
      <c r="CW25" s="422"/>
      <c r="CX25" s="422"/>
      <c r="CY25" s="422"/>
      <c r="CZ25" s="422"/>
      <c r="DA25" s="422"/>
      <c r="DB25" s="422"/>
      <c r="DC25" s="422"/>
      <c r="DD25" s="422"/>
      <c r="DE25" s="423"/>
      <c r="DF25" s="421"/>
      <c r="DG25" s="422"/>
      <c r="DH25" s="422"/>
      <c r="DI25" s="422"/>
      <c r="DJ25" s="422"/>
      <c r="DK25" s="422"/>
      <c r="DL25" s="422"/>
      <c r="DM25" s="422"/>
      <c r="DN25" s="422"/>
      <c r="DO25" s="423"/>
      <c r="DP25" s="496"/>
      <c r="DQ25" s="497"/>
      <c r="DR25" s="497"/>
      <c r="DS25" s="497"/>
      <c r="DT25" s="497"/>
      <c r="DU25" s="497"/>
      <c r="DV25" s="497"/>
      <c r="DW25" s="497"/>
      <c r="DX25" s="497"/>
      <c r="DY25" s="497"/>
      <c r="DZ25" s="497"/>
      <c r="EA25" s="497"/>
      <c r="EB25" s="497"/>
      <c r="EC25" s="498"/>
      <c r="ED25" s="97"/>
      <c r="EE25" s="97"/>
      <c r="EF25" s="97"/>
      <c r="EG25" s="98"/>
    </row>
    <row r="26" spans="1:137" s="74" customFormat="1" ht="12.75">
      <c r="A26" s="382" t="s">
        <v>388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96" t="s">
        <v>35</v>
      </c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8"/>
      <c r="AG26" s="382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4"/>
      <c r="AU26" s="396" t="s">
        <v>35</v>
      </c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8"/>
      <c r="BI26" s="396" t="s">
        <v>35</v>
      </c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8"/>
      <c r="BW26" s="396" t="s">
        <v>35</v>
      </c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8"/>
      <c r="CK26" s="412" t="s">
        <v>35</v>
      </c>
      <c r="CL26" s="413"/>
      <c r="CM26" s="413"/>
      <c r="CN26" s="413"/>
      <c r="CO26" s="413"/>
      <c r="CP26" s="413"/>
      <c r="CQ26" s="413"/>
      <c r="CR26" s="413"/>
      <c r="CS26" s="413"/>
      <c r="CT26" s="413"/>
      <c r="CU26" s="414"/>
      <c r="CV26" s="396" t="s">
        <v>35</v>
      </c>
      <c r="CW26" s="397"/>
      <c r="CX26" s="397"/>
      <c r="CY26" s="397"/>
      <c r="CZ26" s="397"/>
      <c r="DA26" s="397"/>
      <c r="DB26" s="397"/>
      <c r="DC26" s="397"/>
      <c r="DD26" s="397"/>
      <c r="DE26" s="398"/>
      <c r="DF26" s="396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100"/>
      <c r="DS26" s="100"/>
      <c r="DT26" s="418">
        <f>DP23</f>
        <v>141923.79875</v>
      </c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20"/>
    </row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/>
    <row r="35" s="74" customFormat="1" ht="12.75"/>
    <row r="36" s="74" customFormat="1" ht="12.75"/>
    <row r="37" s="74" customFormat="1" ht="12.75"/>
    <row r="38" s="74" customFormat="1" ht="12.75"/>
    <row r="39" s="74" customFormat="1" ht="12.75"/>
    <row r="40" s="74" customFormat="1" ht="12.75"/>
    <row r="41" s="74" customFormat="1" ht="12.75"/>
    <row r="42" s="74" customFormat="1" ht="12.75"/>
    <row r="43" s="74" customFormat="1" ht="12.75"/>
    <row r="44" s="74" customFormat="1" ht="12.75"/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</sheetData>
  <sheetProtection/>
  <mergeCells count="107">
    <mergeCell ref="CG1:EG4"/>
    <mergeCell ref="A7:EG7"/>
    <mergeCell ref="A9:EG9"/>
    <mergeCell ref="T11:EG11"/>
    <mergeCell ref="AH13:EG13"/>
    <mergeCell ref="A15:EG15"/>
    <mergeCell ref="AN16:CQ16"/>
    <mergeCell ref="A17:D17"/>
    <mergeCell ref="E17:T17"/>
    <mergeCell ref="U17:AF17"/>
    <mergeCell ref="AG17:CJ17"/>
    <mergeCell ref="CK17:CU17"/>
    <mergeCell ref="CV17:DE17"/>
    <mergeCell ref="DF17:DQ21"/>
    <mergeCell ref="DT17:EG17"/>
    <mergeCell ref="A18:D18"/>
    <mergeCell ref="E18:T18"/>
    <mergeCell ref="U18:AF18"/>
    <mergeCell ref="AG18:AT18"/>
    <mergeCell ref="AU18:CJ18"/>
    <mergeCell ref="CK18:CU18"/>
    <mergeCell ref="CV18:DE18"/>
    <mergeCell ref="DT18:EG18"/>
    <mergeCell ref="A19:D19"/>
    <mergeCell ref="E19:T19"/>
    <mergeCell ref="U19:AF19"/>
    <mergeCell ref="AG19:AT19"/>
    <mergeCell ref="AU19:BH19"/>
    <mergeCell ref="BI19:BV19"/>
    <mergeCell ref="BW19:CJ19"/>
    <mergeCell ref="CK19:CU19"/>
    <mergeCell ref="CV19:DE19"/>
    <mergeCell ref="DT19:EG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E20"/>
    <mergeCell ref="DT20:EG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T21:EG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2:DQ22"/>
    <mergeCell ref="DT22:EG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O23"/>
    <mergeCell ref="DP23:EC23"/>
    <mergeCell ref="A24:D24"/>
    <mergeCell ref="E24:T24"/>
    <mergeCell ref="U24:AF24"/>
    <mergeCell ref="AG24:AT24"/>
    <mergeCell ref="AU24:BH24"/>
    <mergeCell ref="BI24:BV24"/>
    <mergeCell ref="BW24:CJ24"/>
    <mergeCell ref="CV24:DE24"/>
    <mergeCell ref="DF24:DO24"/>
    <mergeCell ref="DP24:EC24"/>
    <mergeCell ref="A25:D25"/>
    <mergeCell ref="E25:T25"/>
    <mergeCell ref="U25:AF25"/>
    <mergeCell ref="AG25:AT25"/>
    <mergeCell ref="AU25:BH25"/>
    <mergeCell ref="BI25:BV25"/>
    <mergeCell ref="A26:T26"/>
    <mergeCell ref="U26:AF26"/>
    <mergeCell ref="AG26:AT26"/>
    <mergeCell ref="AU26:BH26"/>
    <mergeCell ref="BI26:BV26"/>
    <mergeCell ref="CK24:CU24"/>
    <mergeCell ref="BW26:CJ26"/>
    <mergeCell ref="CK26:CU26"/>
    <mergeCell ref="CV26:DE26"/>
    <mergeCell ref="DF26:DQ26"/>
    <mergeCell ref="DT26:EG26"/>
    <mergeCell ref="BW25:CJ25"/>
    <mergeCell ref="CK25:CU25"/>
    <mergeCell ref="CV25:DE25"/>
    <mergeCell ref="DF25:DO25"/>
    <mergeCell ref="DP25:EC2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B58"/>
  <sheetViews>
    <sheetView zoomScalePageLayoutView="0" workbookViewId="0" topLeftCell="A10">
      <selection activeCell="CR47" sqref="CR47:CS47"/>
    </sheetView>
  </sheetViews>
  <sheetFormatPr defaultColWidth="1.12109375" defaultRowHeight="12.75"/>
  <cols>
    <col min="1" max="3" width="1.12109375" style="74" customWidth="1"/>
    <col min="4" max="4" width="1.00390625" style="74" customWidth="1"/>
    <col min="5" max="16384" width="1.12109375" style="74" customWidth="1"/>
  </cols>
  <sheetData>
    <row r="1" spans="1:80" ht="3.75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</row>
    <row r="2" spans="1:80" s="71" customFormat="1" ht="31.5" customHeight="1">
      <c r="A2" s="574" t="s">
        <v>408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</row>
    <row r="3" s="76" customFormat="1" ht="1.5" customHeight="1" hidden="1"/>
    <row r="4" spans="1:80" s="76" customFormat="1" ht="4.5" customHeight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</row>
    <row r="5" spans="1:80" ht="12.75">
      <c r="A5" s="403" t="s">
        <v>357</v>
      </c>
      <c r="B5" s="404"/>
      <c r="C5" s="404"/>
      <c r="D5" s="405"/>
      <c r="E5" s="403" t="s">
        <v>390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5"/>
      <c r="AJ5" s="403" t="s">
        <v>411</v>
      </c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5"/>
      <c r="AX5" s="403" t="s">
        <v>392</v>
      </c>
      <c r="AY5" s="404"/>
      <c r="AZ5" s="404"/>
      <c r="BA5" s="404"/>
      <c r="BB5" s="404"/>
      <c r="BC5" s="404"/>
      <c r="BD5" s="404"/>
      <c r="BE5" s="404"/>
      <c r="BF5" s="405"/>
      <c r="BG5" s="403" t="s">
        <v>392</v>
      </c>
      <c r="BH5" s="404"/>
      <c r="BI5" s="404"/>
      <c r="BJ5" s="404"/>
      <c r="BK5" s="404"/>
      <c r="BL5" s="404"/>
      <c r="BM5" s="404"/>
      <c r="BN5" s="404"/>
      <c r="BO5" s="405"/>
      <c r="BP5" s="403" t="s">
        <v>394</v>
      </c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5"/>
    </row>
    <row r="6" spans="1:80" ht="12.75">
      <c r="A6" s="399" t="s">
        <v>365</v>
      </c>
      <c r="B6" s="400"/>
      <c r="C6" s="400"/>
      <c r="D6" s="401"/>
      <c r="E6" s="399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1"/>
      <c r="AJ6" s="399" t="s">
        <v>412</v>
      </c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1"/>
      <c r="AX6" s="399" t="s">
        <v>395</v>
      </c>
      <c r="AY6" s="400"/>
      <c r="AZ6" s="400"/>
      <c r="BA6" s="400"/>
      <c r="BB6" s="400"/>
      <c r="BC6" s="400"/>
      <c r="BD6" s="400"/>
      <c r="BE6" s="400"/>
      <c r="BF6" s="401"/>
      <c r="BG6" s="399" t="s">
        <v>413</v>
      </c>
      <c r="BH6" s="400"/>
      <c r="BI6" s="400"/>
      <c r="BJ6" s="400"/>
      <c r="BK6" s="400"/>
      <c r="BL6" s="400"/>
      <c r="BM6" s="400"/>
      <c r="BN6" s="400"/>
      <c r="BO6" s="401"/>
      <c r="BP6" s="399" t="s">
        <v>398</v>
      </c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1"/>
    </row>
    <row r="7" spans="1:80" ht="12.75">
      <c r="A7" s="399"/>
      <c r="B7" s="400"/>
      <c r="C7" s="400"/>
      <c r="D7" s="401"/>
      <c r="E7" s="399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1"/>
      <c r="AJ7" s="399" t="s">
        <v>414</v>
      </c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1"/>
      <c r="AX7" s="399" t="s">
        <v>415</v>
      </c>
      <c r="AY7" s="400"/>
      <c r="AZ7" s="400"/>
      <c r="BA7" s="400"/>
      <c r="BB7" s="400"/>
      <c r="BC7" s="400"/>
      <c r="BD7" s="400"/>
      <c r="BE7" s="400"/>
      <c r="BF7" s="401"/>
      <c r="BG7" s="399"/>
      <c r="BH7" s="400"/>
      <c r="BI7" s="400"/>
      <c r="BJ7" s="400"/>
      <c r="BK7" s="400"/>
      <c r="BL7" s="400"/>
      <c r="BM7" s="400"/>
      <c r="BN7" s="400"/>
      <c r="BO7" s="401"/>
      <c r="BP7" s="399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1"/>
    </row>
    <row r="8" spans="1:80" ht="12.75">
      <c r="A8" s="388"/>
      <c r="B8" s="389"/>
      <c r="C8" s="389"/>
      <c r="D8" s="390"/>
      <c r="E8" s="388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90"/>
      <c r="AJ8" s="388" t="s">
        <v>416</v>
      </c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90"/>
      <c r="AX8" s="388"/>
      <c r="AY8" s="389"/>
      <c r="AZ8" s="389"/>
      <c r="BA8" s="389"/>
      <c r="BB8" s="389"/>
      <c r="BC8" s="389"/>
      <c r="BD8" s="389"/>
      <c r="BE8" s="389"/>
      <c r="BF8" s="390"/>
      <c r="BG8" s="388"/>
      <c r="BH8" s="389"/>
      <c r="BI8" s="389"/>
      <c r="BJ8" s="389"/>
      <c r="BK8" s="389"/>
      <c r="BL8" s="389"/>
      <c r="BM8" s="389"/>
      <c r="BN8" s="389"/>
      <c r="BO8" s="390"/>
      <c r="BP8" s="388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90"/>
    </row>
    <row r="9" spans="1:80" ht="12.75">
      <c r="A9" s="388">
        <v>1</v>
      </c>
      <c r="B9" s="389"/>
      <c r="C9" s="389"/>
      <c r="D9" s="390"/>
      <c r="E9" s="388">
        <v>2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90"/>
      <c r="AJ9" s="388">
        <v>3</v>
      </c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90"/>
      <c r="AX9" s="388">
        <v>4</v>
      </c>
      <c r="AY9" s="389"/>
      <c r="AZ9" s="389"/>
      <c r="BA9" s="389"/>
      <c r="BB9" s="389"/>
      <c r="BC9" s="389"/>
      <c r="BD9" s="389"/>
      <c r="BE9" s="389"/>
      <c r="BF9" s="390"/>
      <c r="BG9" s="388">
        <v>5</v>
      </c>
      <c r="BH9" s="389"/>
      <c r="BI9" s="389"/>
      <c r="BJ9" s="389"/>
      <c r="BK9" s="389"/>
      <c r="BL9" s="389"/>
      <c r="BM9" s="389"/>
      <c r="BN9" s="389"/>
      <c r="BO9" s="390"/>
      <c r="BP9" s="388">
        <v>6</v>
      </c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90"/>
    </row>
    <row r="10" spans="1:80" ht="12" customHeight="1">
      <c r="A10" s="571"/>
      <c r="B10" s="572"/>
      <c r="C10" s="572"/>
      <c r="D10" s="573"/>
      <c r="E10" s="393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5"/>
      <c r="AJ10" s="382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4"/>
      <c r="AX10" s="382"/>
      <c r="AY10" s="383"/>
      <c r="AZ10" s="383"/>
      <c r="BA10" s="383"/>
      <c r="BB10" s="383"/>
      <c r="BC10" s="383"/>
      <c r="BD10" s="383"/>
      <c r="BE10" s="383"/>
      <c r="BF10" s="384"/>
      <c r="BG10" s="382"/>
      <c r="BH10" s="383"/>
      <c r="BI10" s="383"/>
      <c r="BJ10" s="383"/>
      <c r="BK10" s="383"/>
      <c r="BL10" s="383"/>
      <c r="BM10" s="383"/>
      <c r="BN10" s="383"/>
      <c r="BO10" s="384"/>
      <c r="BP10" s="421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3"/>
    </row>
    <row r="11" spans="1:80" ht="12.75">
      <c r="A11" s="430"/>
      <c r="B11" s="431"/>
      <c r="C11" s="431"/>
      <c r="D11" s="432"/>
      <c r="E11" s="382" t="s">
        <v>388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96" t="s">
        <v>35</v>
      </c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8"/>
      <c r="AX11" s="396" t="s">
        <v>35</v>
      </c>
      <c r="AY11" s="397"/>
      <c r="AZ11" s="397"/>
      <c r="BA11" s="397"/>
      <c r="BB11" s="397"/>
      <c r="BC11" s="397"/>
      <c r="BD11" s="397"/>
      <c r="BE11" s="397"/>
      <c r="BF11" s="398"/>
      <c r="BG11" s="396" t="s">
        <v>35</v>
      </c>
      <c r="BH11" s="397"/>
      <c r="BI11" s="397"/>
      <c r="BJ11" s="397"/>
      <c r="BK11" s="397"/>
      <c r="BL11" s="397"/>
      <c r="BM11" s="397"/>
      <c r="BN11" s="397"/>
      <c r="BO11" s="398"/>
      <c r="BP11" s="418">
        <f>SUM(BP10:BP10)</f>
        <v>0</v>
      </c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20"/>
    </row>
    <row r="12" s="69" customFormat="1" ht="8.25" customHeight="1"/>
    <row r="13" spans="1:80" s="71" customFormat="1" ht="15.75">
      <c r="A13" s="442" t="s">
        <v>420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</row>
    <row r="14" s="76" customFormat="1" ht="8.25"/>
    <row r="15" spans="1:80" ht="12.75">
      <c r="A15" s="403" t="s">
        <v>357</v>
      </c>
      <c r="B15" s="404"/>
      <c r="C15" s="404"/>
      <c r="D15" s="405"/>
      <c r="E15" s="403" t="s">
        <v>390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  <c r="AJ15" s="403" t="s">
        <v>391</v>
      </c>
      <c r="AK15" s="404"/>
      <c r="AL15" s="404"/>
      <c r="AM15" s="404"/>
      <c r="AN15" s="404"/>
      <c r="AO15" s="404"/>
      <c r="AP15" s="404"/>
      <c r="AQ15" s="404"/>
      <c r="AR15" s="404"/>
      <c r="AS15" s="404"/>
      <c r="AT15" s="405"/>
      <c r="AU15" s="403" t="s">
        <v>392</v>
      </c>
      <c r="AV15" s="404"/>
      <c r="AW15" s="404"/>
      <c r="AX15" s="404"/>
      <c r="AY15" s="404"/>
      <c r="AZ15" s="404"/>
      <c r="BA15" s="404"/>
      <c r="BB15" s="404"/>
      <c r="BC15" s="404"/>
      <c r="BD15" s="405"/>
      <c r="BE15" s="403" t="s">
        <v>393</v>
      </c>
      <c r="BF15" s="404"/>
      <c r="BG15" s="404"/>
      <c r="BH15" s="404"/>
      <c r="BI15" s="404"/>
      <c r="BJ15" s="404"/>
      <c r="BK15" s="404"/>
      <c r="BL15" s="404"/>
      <c r="BM15" s="404"/>
      <c r="BN15" s="404"/>
      <c r="BO15" s="405"/>
      <c r="BP15" s="403" t="s">
        <v>394</v>
      </c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5"/>
    </row>
    <row r="16" spans="1:80" ht="12.75">
      <c r="A16" s="399" t="s">
        <v>365</v>
      </c>
      <c r="B16" s="400"/>
      <c r="C16" s="400"/>
      <c r="D16" s="401"/>
      <c r="E16" s="399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J16" s="399" t="s">
        <v>395</v>
      </c>
      <c r="AK16" s="400"/>
      <c r="AL16" s="400"/>
      <c r="AM16" s="400"/>
      <c r="AN16" s="400"/>
      <c r="AO16" s="400"/>
      <c r="AP16" s="400"/>
      <c r="AQ16" s="400"/>
      <c r="AR16" s="400"/>
      <c r="AS16" s="400"/>
      <c r="AT16" s="401"/>
      <c r="AU16" s="399" t="s">
        <v>396</v>
      </c>
      <c r="AV16" s="400"/>
      <c r="AW16" s="400"/>
      <c r="AX16" s="400"/>
      <c r="AY16" s="400"/>
      <c r="AZ16" s="400"/>
      <c r="BA16" s="400"/>
      <c r="BB16" s="400"/>
      <c r="BC16" s="400"/>
      <c r="BD16" s="401"/>
      <c r="BE16" s="399" t="s">
        <v>397</v>
      </c>
      <c r="BF16" s="400"/>
      <c r="BG16" s="400"/>
      <c r="BH16" s="400"/>
      <c r="BI16" s="400"/>
      <c r="BJ16" s="400"/>
      <c r="BK16" s="400"/>
      <c r="BL16" s="400"/>
      <c r="BM16" s="400"/>
      <c r="BN16" s="400"/>
      <c r="BO16" s="401"/>
      <c r="BP16" s="399" t="s">
        <v>398</v>
      </c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1"/>
    </row>
    <row r="17" spans="1:80" ht="12.75">
      <c r="A17" s="399"/>
      <c r="B17" s="400"/>
      <c r="C17" s="400"/>
      <c r="D17" s="401"/>
      <c r="E17" s="399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1"/>
      <c r="AJ17" s="399" t="s">
        <v>399</v>
      </c>
      <c r="AK17" s="400"/>
      <c r="AL17" s="400"/>
      <c r="AM17" s="400"/>
      <c r="AN17" s="400"/>
      <c r="AO17" s="400"/>
      <c r="AP17" s="400"/>
      <c r="AQ17" s="400"/>
      <c r="AR17" s="400"/>
      <c r="AS17" s="400"/>
      <c r="AT17" s="401"/>
      <c r="AU17" s="399" t="s">
        <v>400</v>
      </c>
      <c r="AV17" s="400"/>
      <c r="AW17" s="400"/>
      <c r="AX17" s="400"/>
      <c r="AY17" s="400"/>
      <c r="AZ17" s="400"/>
      <c r="BA17" s="400"/>
      <c r="BB17" s="400"/>
      <c r="BC17" s="400"/>
      <c r="BD17" s="401"/>
      <c r="BE17" s="399" t="s">
        <v>401</v>
      </c>
      <c r="BF17" s="400"/>
      <c r="BG17" s="400"/>
      <c r="BH17" s="400"/>
      <c r="BI17" s="400"/>
      <c r="BJ17" s="400"/>
      <c r="BK17" s="400"/>
      <c r="BL17" s="400"/>
      <c r="BM17" s="400"/>
      <c r="BN17" s="400"/>
      <c r="BO17" s="401"/>
      <c r="BP17" s="399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1"/>
    </row>
    <row r="18" spans="1:80" ht="12.75">
      <c r="A18" s="388"/>
      <c r="B18" s="389"/>
      <c r="C18" s="389"/>
      <c r="D18" s="390"/>
      <c r="E18" s="388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90"/>
      <c r="AJ18" s="388" t="s">
        <v>402</v>
      </c>
      <c r="AK18" s="389"/>
      <c r="AL18" s="389"/>
      <c r="AM18" s="389"/>
      <c r="AN18" s="389"/>
      <c r="AO18" s="389"/>
      <c r="AP18" s="389"/>
      <c r="AQ18" s="389"/>
      <c r="AR18" s="389"/>
      <c r="AS18" s="389"/>
      <c r="AT18" s="390"/>
      <c r="AU18" s="388" t="s">
        <v>403</v>
      </c>
      <c r="AV18" s="389"/>
      <c r="AW18" s="389"/>
      <c r="AX18" s="389"/>
      <c r="AY18" s="389"/>
      <c r="AZ18" s="389"/>
      <c r="BA18" s="389"/>
      <c r="BB18" s="389"/>
      <c r="BC18" s="389"/>
      <c r="BD18" s="390"/>
      <c r="BE18" s="388" t="s">
        <v>404</v>
      </c>
      <c r="BF18" s="389"/>
      <c r="BG18" s="389"/>
      <c r="BH18" s="389"/>
      <c r="BI18" s="389"/>
      <c r="BJ18" s="389"/>
      <c r="BK18" s="389"/>
      <c r="BL18" s="389"/>
      <c r="BM18" s="389"/>
      <c r="BN18" s="389"/>
      <c r="BO18" s="390"/>
      <c r="BP18" s="388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90"/>
    </row>
    <row r="19" spans="1:80" ht="12.75">
      <c r="A19" s="388">
        <v>1</v>
      </c>
      <c r="B19" s="389"/>
      <c r="C19" s="389"/>
      <c r="D19" s="390"/>
      <c r="E19" s="388">
        <v>2</v>
      </c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90"/>
      <c r="AJ19" s="388">
        <v>3</v>
      </c>
      <c r="AK19" s="389"/>
      <c r="AL19" s="389"/>
      <c r="AM19" s="389"/>
      <c r="AN19" s="389"/>
      <c r="AO19" s="389"/>
      <c r="AP19" s="389"/>
      <c r="AQ19" s="389"/>
      <c r="AR19" s="389"/>
      <c r="AS19" s="389"/>
      <c r="AT19" s="390"/>
      <c r="AU19" s="388">
        <v>4</v>
      </c>
      <c r="AV19" s="389"/>
      <c r="AW19" s="389"/>
      <c r="AX19" s="389"/>
      <c r="AY19" s="389"/>
      <c r="AZ19" s="389"/>
      <c r="BA19" s="389"/>
      <c r="BB19" s="389"/>
      <c r="BC19" s="389"/>
      <c r="BD19" s="390"/>
      <c r="BE19" s="388">
        <v>5</v>
      </c>
      <c r="BF19" s="389"/>
      <c r="BG19" s="389"/>
      <c r="BH19" s="389"/>
      <c r="BI19" s="389"/>
      <c r="BJ19" s="389"/>
      <c r="BK19" s="389"/>
      <c r="BL19" s="389"/>
      <c r="BM19" s="389"/>
      <c r="BN19" s="389"/>
      <c r="BO19" s="390"/>
      <c r="BP19" s="388">
        <v>6</v>
      </c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90"/>
    </row>
    <row r="20" spans="1:80" ht="12.75">
      <c r="A20" s="376"/>
      <c r="B20" s="377"/>
      <c r="C20" s="377"/>
      <c r="D20" s="378"/>
      <c r="E20" s="376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8"/>
      <c r="AJ20" s="415"/>
      <c r="AK20" s="416"/>
      <c r="AL20" s="416"/>
      <c r="AM20" s="416"/>
      <c r="AN20" s="416"/>
      <c r="AO20" s="416"/>
      <c r="AP20" s="416"/>
      <c r="AQ20" s="416"/>
      <c r="AR20" s="416"/>
      <c r="AS20" s="416"/>
      <c r="AT20" s="417"/>
      <c r="AU20" s="415"/>
      <c r="AV20" s="416"/>
      <c r="AW20" s="416"/>
      <c r="AX20" s="416"/>
      <c r="AY20" s="416"/>
      <c r="AZ20" s="416"/>
      <c r="BA20" s="416"/>
      <c r="BB20" s="416"/>
      <c r="BC20" s="416"/>
      <c r="BD20" s="417"/>
      <c r="BE20" s="415"/>
      <c r="BF20" s="416"/>
      <c r="BG20" s="416"/>
      <c r="BH20" s="416"/>
      <c r="BI20" s="416"/>
      <c r="BJ20" s="416"/>
      <c r="BK20" s="416"/>
      <c r="BL20" s="416"/>
      <c r="BM20" s="416"/>
      <c r="BN20" s="416"/>
      <c r="BO20" s="417"/>
      <c r="BP20" s="415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7"/>
    </row>
    <row r="21" spans="1:80" ht="12.75" hidden="1">
      <c r="A21" s="376"/>
      <c r="B21" s="377"/>
      <c r="C21" s="377"/>
      <c r="D21" s="378"/>
      <c r="E21" s="376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8"/>
      <c r="AJ21" s="415"/>
      <c r="AK21" s="416"/>
      <c r="AL21" s="416"/>
      <c r="AM21" s="416"/>
      <c r="AN21" s="416"/>
      <c r="AO21" s="416"/>
      <c r="AP21" s="416"/>
      <c r="AQ21" s="416"/>
      <c r="AR21" s="416"/>
      <c r="AS21" s="416"/>
      <c r="AT21" s="417"/>
      <c r="AU21" s="415"/>
      <c r="AV21" s="416"/>
      <c r="AW21" s="416"/>
      <c r="AX21" s="416"/>
      <c r="AY21" s="416"/>
      <c r="AZ21" s="416"/>
      <c r="BA21" s="416"/>
      <c r="BB21" s="416"/>
      <c r="BC21" s="416"/>
      <c r="BD21" s="417"/>
      <c r="BE21" s="415"/>
      <c r="BF21" s="416"/>
      <c r="BG21" s="416"/>
      <c r="BH21" s="416"/>
      <c r="BI21" s="416"/>
      <c r="BJ21" s="416"/>
      <c r="BK21" s="416"/>
      <c r="BL21" s="416"/>
      <c r="BM21" s="416"/>
      <c r="BN21" s="416"/>
      <c r="BO21" s="417"/>
      <c r="BP21" s="415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7"/>
    </row>
    <row r="22" spans="1:80" ht="12.75">
      <c r="A22" s="376"/>
      <c r="B22" s="377"/>
      <c r="C22" s="377"/>
      <c r="D22" s="378"/>
      <c r="E22" s="382" t="s">
        <v>388</v>
      </c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4"/>
      <c r="AJ22" s="412" t="s">
        <v>35</v>
      </c>
      <c r="AK22" s="413"/>
      <c r="AL22" s="413"/>
      <c r="AM22" s="413"/>
      <c r="AN22" s="413"/>
      <c r="AO22" s="413"/>
      <c r="AP22" s="413"/>
      <c r="AQ22" s="413"/>
      <c r="AR22" s="413"/>
      <c r="AS22" s="413"/>
      <c r="AT22" s="414"/>
      <c r="AU22" s="412" t="s">
        <v>35</v>
      </c>
      <c r="AV22" s="413"/>
      <c r="AW22" s="413"/>
      <c r="AX22" s="413"/>
      <c r="AY22" s="413"/>
      <c r="AZ22" s="413"/>
      <c r="BA22" s="413"/>
      <c r="BB22" s="413"/>
      <c r="BC22" s="413"/>
      <c r="BD22" s="414"/>
      <c r="BE22" s="412" t="s">
        <v>35</v>
      </c>
      <c r="BF22" s="413"/>
      <c r="BG22" s="413"/>
      <c r="BH22" s="413"/>
      <c r="BI22" s="413"/>
      <c r="BJ22" s="413"/>
      <c r="BK22" s="413"/>
      <c r="BL22" s="413"/>
      <c r="BM22" s="413"/>
      <c r="BN22" s="413"/>
      <c r="BO22" s="414"/>
      <c r="BP22" s="415">
        <f>BP20+BP21</f>
        <v>0</v>
      </c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7"/>
    </row>
    <row r="23" s="69" customFormat="1" ht="9.75" customHeight="1"/>
    <row r="24" s="113" customFormat="1" ht="15.75" customHeight="1">
      <c r="A24" s="113" t="s">
        <v>422</v>
      </c>
    </row>
    <row r="25" spans="1:80" s="114" customFormat="1" ht="15">
      <c r="A25" s="503" t="s">
        <v>423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503"/>
      <c r="BW25" s="503"/>
      <c r="BX25" s="503"/>
      <c r="BY25" s="503"/>
      <c r="BZ25" s="503"/>
      <c r="CA25" s="503"/>
      <c r="CB25" s="503"/>
    </row>
    <row r="26" spans="1:80" s="114" customFormat="1" ht="15">
      <c r="A26" s="503" t="s">
        <v>528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</row>
    <row r="27" s="76" customFormat="1" ht="8.25"/>
    <row r="28" spans="1:80" ht="12.75">
      <c r="A28" s="403" t="s">
        <v>357</v>
      </c>
      <c r="B28" s="404"/>
      <c r="C28" s="404"/>
      <c r="D28" s="405"/>
      <c r="E28" s="403" t="s">
        <v>426</v>
      </c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5"/>
      <c r="BE28" s="406" t="s">
        <v>427</v>
      </c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8"/>
      <c r="BQ28" s="403" t="s">
        <v>428</v>
      </c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5"/>
    </row>
    <row r="29" spans="1:80" ht="12.75">
      <c r="A29" s="399" t="s">
        <v>365</v>
      </c>
      <c r="B29" s="400"/>
      <c r="C29" s="400"/>
      <c r="D29" s="401"/>
      <c r="E29" s="399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1"/>
      <c r="BE29" s="409" t="s">
        <v>429</v>
      </c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1"/>
      <c r="BQ29" s="399" t="s">
        <v>416</v>
      </c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1"/>
    </row>
    <row r="30" spans="1:80" ht="12.75">
      <c r="A30" s="399"/>
      <c r="B30" s="400"/>
      <c r="C30" s="400"/>
      <c r="D30" s="401"/>
      <c r="E30" s="399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1"/>
      <c r="BE30" s="409" t="s">
        <v>430</v>
      </c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399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1"/>
    </row>
    <row r="31" spans="1:80" ht="12.75">
      <c r="A31" s="388"/>
      <c r="B31" s="389"/>
      <c r="C31" s="389"/>
      <c r="D31" s="390"/>
      <c r="E31" s="388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90"/>
      <c r="BE31" s="412" t="s">
        <v>431</v>
      </c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4"/>
      <c r="BQ31" s="388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90"/>
    </row>
    <row r="32" spans="1:80" ht="12.75">
      <c r="A32" s="391">
        <v>1</v>
      </c>
      <c r="B32" s="392"/>
      <c r="C32" s="392"/>
      <c r="D32" s="433"/>
      <c r="E32" s="391">
        <v>2</v>
      </c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433"/>
      <c r="BE32" s="396">
        <v>3</v>
      </c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8"/>
      <c r="BQ32" s="391">
        <v>4</v>
      </c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433"/>
    </row>
    <row r="33" spans="1:80" ht="12.75">
      <c r="A33" s="396">
        <v>1</v>
      </c>
      <c r="B33" s="397"/>
      <c r="C33" s="397"/>
      <c r="D33" s="398"/>
      <c r="E33" s="430" t="s">
        <v>432</v>
      </c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2"/>
      <c r="BE33" s="396" t="s">
        <v>35</v>
      </c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8"/>
      <c r="BQ33" s="382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4"/>
    </row>
    <row r="34" spans="1:80" ht="12.75">
      <c r="A34" s="403" t="s">
        <v>332</v>
      </c>
      <c r="B34" s="404"/>
      <c r="C34" s="404"/>
      <c r="D34" s="405"/>
      <c r="E34" s="472" t="s">
        <v>42</v>
      </c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4"/>
      <c r="BE34" s="460">
        <v>141923.81</v>
      </c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2"/>
      <c r="BQ34" s="460">
        <f>BE34*22%</f>
        <v>31223.2382</v>
      </c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2"/>
    </row>
    <row r="35" spans="1:80" ht="12.75">
      <c r="A35" s="388"/>
      <c r="B35" s="389"/>
      <c r="C35" s="389"/>
      <c r="D35" s="390"/>
      <c r="E35" s="475" t="s">
        <v>433</v>
      </c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7"/>
      <c r="BE35" s="424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6"/>
      <c r="BQ35" s="424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6"/>
    </row>
    <row r="36" spans="1:80" ht="12.75">
      <c r="A36" s="396" t="s">
        <v>333</v>
      </c>
      <c r="B36" s="397"/>
      <c r="C36" s="397"/>
      <c r="D36" s="398"/>
      <c r="E36" s="493" t="s">
        <v>434</v>
      </c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D36" s="495"/>
      <c r="BE36" s="496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8"/>
      <c r="BQ36" s="496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8"/>
    </row>
    <row r="37" spans="1:80" ht="12.75">
      <c r="A37" s="403" t="s">
        <v>435</v>
      </c>
      <c r="B37" s="404"/>
      <c r="C37" s="404"/>
      <c r="D37" s="405"/>
      <c r="E37" s="472" t="s">
        <v>436</v>
      </c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4"/>
      <c r="BE37" s="463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5"/>
      <c r="BQ37" s="463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5"/>
    </row>
    <row r="38" spans="1:80" ht="12.75">
      <c r="A38" s="388"/>
      <c r="B38" s="389"/>
      <c r="C38" s="389"/>
      <c r="D38" s="390"/>
      <c r="E38" s="475" t="s">
        <v>437</v>
      </c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7"/>
      <c r="BE38" s="466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8"/>
      <c r="BQ38" s="466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8"/>
    </row>
    <row r="39" spans="1:80" ht="12.75">
      <c r="A39" s="403">
        <v>2</v>
      </c>
      <c r="B39" s="404"/>
      <c r="C39" s="404"/>
      <c r="D39" s="405"/>
      <c r="E39" s="457" t="s">
        <v>438</v>
      </c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9"/>
      <c r="BE39" s="565" t="s">
        <v>35</v>
      </c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7"/>
      <c r="BQ39" s="463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5"/>
    </row>
    <row r="40" spans="1:80" ht="12.75">
      <c r="A40" s="388"/>
      <c r="B40" s="389"/>
      <c r="C40" s="389"/>
      <c r="D40" s="390"/>
      <c r="E40" s="376" t="s">
        <v>439</v>
      </c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8"/>
      <c r="BE40" s="568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70"/>
      <c r="BQ40" s="466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8"/>
    </row>
    <row r="41" spans="1:80" ht="12.75">
      <c r="A41" s="403" t="s">
        <v>440</v>
      </c>
      <c r="B41" s="404"/>
      <c r="C41" s="404"/>
      <c r="D41" s="405"/>
      <c r="E41" s="472" t="s">
        <v>42</v>
      </c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4"/>
      <c r="BE41" s="460">
        <f>BE34</f>
        <v>141923.81</v>
      </c>
      <c r="BF41" s="461"/>
      <c r="BG41" s="461"/>
      <c r="BH41" s="461"/>
      <c r="BI41" s="461"/>
      <c r="BJ41" s="461"/>
      <c r="BK41" s="461"/>
      <c r="BL41" s="461"/>
      <c r="BM41" s="461"/>
      <c r="BN41" s="461"/>
      <c r="BO41" s="461"/>
      <c r="BP41" s="462"/>
      <c r="BQ41" s="460">
        <f>BE41*2.9%</f>
        <v>4115.790489999999</v>
      </c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2"/>
    </row>
    <row r="42" spans="1:80" ht="12.75">
      <c r="A42" s="399"/>
      <c r="B42" s="400"/>
      <c r="C42" s="400"/>
      <c r="D42" s="401"/>
      <c r="E42" s="484" t="s">
        <v>441</v>
      </c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6"/>
      <c r="BE42" s="478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80"/>
      <c r="BQ42" s="478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80"/>
    </row>
    <row r="43" spans="1:80" ht="12.75">
      <c r="A43" s="388"/>
      <c r="B43" s="389"/>
      <c r="C43" s="389"/>
      <c r="D43" s="390"/>
      <c r="E43" s="475" t="s">
        <v>442</v>
      </c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7"/>
      <c r="BE43" s="424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6"/>
      <c r="BQ43" s="424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6"/>
    </row>
    <row r="44" spans="1:80" ht="12.75">
      <c r="A44" s="403" t="s">
        <v>443</v>
      </c>
      <c r="B44" s="404"/>
      <c r="C44" s="404"/>
      <c r="D44" s="405"/>
      <c r="E44" s="472" t="s">
        <v>444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4"/>
      <c r="BE44" s="463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5"/>
      <c r="BQ44" s="463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5"/>
    </row>
    <row r="45" spans="1:80" ht="12.75">
      <c r="A45" s="388"/>
      <c r="B45" s="389"/>
      <c r="C45" s="389"/>
      <c r="D45" s="390"/>
      <c r="E45" s="475" t="s">
        <v>445</v>
      </c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7"/>
      <c r="BE45" s="466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8"/>
      <c r="BQ45" s="466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8"/>
    </row>
    <row r="46" spans="1:80" ht="12.75">
      <c r="A46" s="403" t="s">
        <v>446</v>
      </c>
      <c r="B46" s="404"/>
      <c r="C46" s="404"/>
      <c r="D46" s="405"/>
      <c r="E46" s="472" t="s">
        <v>447</v>
      </c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4"/>
      <c r="BE46" s="460">
        <f>BE41</f>
        <v>141923.81</v>
      </c>
      <c r="BF46" s="461"/>
      <c r="BG46" s="461"/>
      <c r="BH46" s="461"/>
      <c r="BI46" s="461"/>
      <c r="BJ46" s="461"/>
      <c r="BK46" s="461"/>
      <c r="BL46" s="461"/>
      <c r="BM46" s="461"/>
      <c r="BN46" s="461"/>
      <c r="BO46" s="461"/>
      <c r="BP46" s="462"/>
      <c r="BQ46" s="460">
        <f>BE46*0.2%</f>
        <v>283.84762</v>
      </c>
      <c r="BR46" s="461"/>
      <c r="BS46" s="461"/>
      <c r="BT46" s="461"/>
      <c r="BU46" s="461"/>
      <c r="BV46" s="461"/>
      <c r="BW46" s="461"/>
      <c r="BX46" s="461"/>
      <c r="BY46" s="461"/>
      <c r="BZ46" s="461"/>
      <c r="CA46" s="461"/>
      <c r="CB46" s="462"/>
    </row>
    <row r="47" spans="1:80" ht="12.75">
      <c r="A47" s="388"/>
      <c r="B47" s="389"/>
      <c r="C47" s="389"/>
      <c r="D47" s="390"/>
      <c r="E47" s="475" t="s">
        <v>448</v>
      </c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7"/>
      <c r="BE47" s="424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6"/>
      <c r="BQ47" s="424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6"/>
    </row>
    <row r="48" spans="1:80" ht="12.75">
      <c r="A48" s="403" t="s">
        <v>449</v>
      </c>
      <c r="B48" s="404"/>
      <c r="C48" s="404"/>
      <c r="D48" s="405"/>
      <c r="E48" s="472" t="s">
        <v>447</v>
      </c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4"/>
      <c r="BE48" s="463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5"/>
      <c r="BQ48" s="463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5"/>
    </row>
    <row r="49" spans="1:80" ht="12.75" customHeight="1">
      <c r="A49" s="388"/>
      <c r="B49" s="389"/>
      <c r="C49" s="389"/>
      <c r="D49" s="390"/>
      <c r="E49" s="475" t="s">
        <v>450</v>
      </c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7"/>
      <c r="BE49" s="466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8"/>
      <c r="BQ49" s="466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8"/>
    </row>
    <row r="50" spans="1:80" ht="12.75">
      <c r="A50" s="403" t="s">
        <v>451</v>
      </c>
      <c r="B50" s="404"/>
      <c r="C50" s="404"/>
      <c r="D50" s="405"/>
      <c r="E50" s="472" t="s">
        <v>447</v>
      </c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4"/>
      <c r="BE50" s="463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5"/>
      <c r="BQ50" s="463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5"/>
    </row>
    <row r="51" spans="1:80" ht="12.75" customHeight="1">
      <c r="A51" s="388"/>
      <c r="B51" s="389"/>
      <c r="C51" s="389"/>
      <c r="D51" s="390"/>
      <c r="E51" s="475" t="s">
        <v>450</v>
      </c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7"/>
      <c r="BE51" s="466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8"/>
      <c r="BQ51" s="466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8"/>
    </row>
    <row r="52" spans="1:80" ht="12.75">
      <c r="A52" s="403">
        <v>3</v>
      </c>
      <c r="B52" s="404"/>
      <c r="C52" s="404"/>
      <c r="D52" s="405"/>
      <c r="E52" s="457" t="s">
        <v>452</v>
      </c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9"/>
      <c r="BE52" s="460">
        <f>BE46</f>
        <v>141923.81</v>
      </c>
      <c r="BF52" s="461"/>
      <c r="BG52" s="461"/>
      <c r="BH52" s="461"/>
      <c r="BI52" s="461"/>
      <c r="BJ52" s="461"/>
      <c r="BK52" s="461"/>
      <c r="BL52" s="461"/>
      <c r="BM52" s="461"/>
      <c r="BN52" s="461"/>
      <c r="BO52" s="461"/>
      <c r="BP52" s="462"/>
      <c r="BQ52" s="460">
        <f>BE52*5.1%</f>
        <v>7238.114309999999</v>
      </c>
      <c r="BR52" s="461"/>
      <c r="BS52" s="461"/>
      <c r="BT52" s="461"/>
      <c r="BU52" s="461"/>
      <c r="BV52" s="461"/>
      <c r="BW52" s="461"/>
      <c r="BX52" s="461"/>
      <c r="BY52" s="461"/>
      <c r="BZ52" s="461"/>
      <c r="CA52" s="461"/>
      <c r="CB52" s="462"/>
    </row>
    <row r="53" spans="1:80" ht="12.75">
      <c r="A53" s="388"/>
      <c r="B53" s="389"/>
      <c r="C53" s="389"/>
      <c r="D53" s="390"/>
      <c r="E53" s="376" t="s">
        <v>453</v>
      </c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8"/>
      <c r="BE53" s="424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6"/>
      <c r="BQ53" s="424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6"/>
    </row>
    <row r="54" spans="1:80" ht="12.75">
      <c r="A54" s="396"/>
      <c r="B54" s="397"/>
      <c r="C54" s="397"/>
      <c r="D54" s="398"/>
      <c r="E54" s="382" t="s">
        <v>388</v>
      </c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4"/>
      <c r="BE54" s="396" t="s">
        <v>35</v>
      </c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8"/>
      <c r="BQ54" s="418">
        <f>SUM(BQ34:BQ53)</f>
        <v>42860.99062</v>
      </c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20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80" s="119" customFormat="1" ht="11.25">
      <c r="A56" s="456" t="s">
        <v>456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</row>
    <row r="57" spans="1:80" s="119" customFormat="1" ht="11.25">
      <c r="A57" s="456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</row>
    <row r="58" spans="1:80" s="119" customFormat="1" ht="11.25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</row>
  </sheetData>
  <sheetProtection/>
  <mergeCells count="175">
    <mergeCell ref="A1:CB1"/>
    <mergeCell ref="A2:CB2"/>
    <mergeCell ref="A4:CB4"/>
    <mergeCell ref="A5:D5"/>
    <mergeCell ref="E5:AI5"/>
    <mergeCell ref="AJ5:AW5"/>
    <mergeCell ref="AX5:BF5"/>
    <mergeCell ref="BG5:BO5"/>
    <mergeCell ref="BP5:CB5"/>
    <mergeCell ref="A6:D6"/>
    <mergeCell ref="E6:AI6"/>
    <mergeCell ref="AJ6:AW6"/>
    <mergeCell ref="AX6:BF6"/>
    <mergeCell ref="BG6:BO6"/>
    <mergeCell ref="BP6:CB6"/>
    <mergeCell ref="A7:D7"/>
    <mergeCell ref="E7:AI7"/>
    <mergeCell ref="AJ7:AW7"/>
    <mergeCell ref="AX7:BF7"/>
    <mergeCell ref="BG7:BO7"/>
    <mergeCell ref="BP7:CB7"/>
    <mergeCell ref="A8:D8"/>
    <mergeCell ref="E8:AI8"/>
    <mergeCell ref="AJ8:AW8"/>
    <mergeCell ref="AX8:BF8"/>
    <mergeCell ref="BG8:BO8"/>
    <mergeCell ref="BP8:CB8"/>
    <mergeCell ref="A9:D9"/>
    <mergeCell ref="E9:AI9"/>
    <mergeCell ref="AJ9:AW9"/>
    <mergeCell ref="AX9:BF9"/>
    <mergeCell ref="BG9:BO9"/>
    <mergeCell ref="BP9:CB9"/>
    <mergeCell ref="A10:D10"/>
    <mergeCell ref="E10:AI10"/>
    <mergeCell ref="AJ10:AW10"/>
    <mergeCell ref="AX10:BF10"/>
    <mergeCell ref="BG10:BO10"/>
    <mergeCell ref="BP10:CB10"/>
    <mergeCell ref="A11:D11"/>
    <mergeCell ref="E11:AI11"/>
    <mergeCell ref="AJ11:AW11"/>
    <mergeCell ref="AX11:BF11"/>
    <mergeCell ref="BG11:BO11"/>
    <mergeCell ref="BP11:CB11"/>
    <mergeCell ref="A13:CB13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8:D18"/>
    <mergeCell ref="E18:AI18"/>
    <mergeCell ref="AJ18:AT18"/>
    <mergeCell ref="AU18:BD18"/>
    <mergeCell ref="BE18:BO18"/>
    <mergeCell ref="BP18:CB18"/>
    <mergeCell ref="A19:D19"/>
    <mergeCell ref="E19:AI19"/>
    <mergeCell ref="AJ19:AT19"/>
    <mergeCell ref="AU19:BD19"/>
    <mergeCell ref="BE19:BO19"/>
    <mergeCell ref="BP19:CB19"/>
    <mergeCell ref="A20:D20"/>
    <mergeCell ref="E20:AI20"/>
    <mergeCell ref="AJ20:AT20"/>
    <mergeCell ref="AU20:BD20"/>
    <mergeCell ref="BE20:BO20"/>
    <mergeCell ref="BP20:CB20"/>
    <mergeCell ref="A21:D21"/>
    <mergeCell ref="E21:AI21"/>
    <mergeCell ref="AJ21:AT21"/>
    <mergeCell ref="AU21:BD21"/>
    <mergeCell ref="BE21:BO21"/>
    <mergeCell ref="BP21:CB21"/>
    <mergeCell ref="A22:D22"/>
    <mergeCell ref="E22:AI22"/>
    <mergeCell ref="AJ22:AT22"/>
    <mergeCell ref="AU22:BD22"/>
    <mergeCell ref="BE22:BO22"/>
    <mergeCell ref="BP22:CB22"/>
    <mergeCell ref="A25:CB25"/>
    <mergeCell ref="A26:CB26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E42:BD42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A48:D49"/>
    <mergeCell ref="E48:BD48"/>
    <mergeCell ref="BE48:BP49"/>
    <mergeCell ref="BQ48:CB49"/>
    <mergeCell ref="E49:BD49"/>
    <mergeCell ref="E43:BD43"/>
    <mergeCell ref="A44:D45"/>
    <mergeCell ref="E44:BD44"/>
    <mergeCell ref="BE44:BP45"/>
    <mergeCell ref="BQ44:CB45"/>
    <mergeCell ref="A52:D53"/>
    <mergeCell ref="E52:BD52"/>
    <mergeCell ref="BE52:BP53"/>
    <mergeCell ref="BQ52:CB53"/>
    <mergeCell ref="E53:BD53"/>
    <mergeCell ref="A46:D47"/>
    <mergeCell ref="E46:BD46"/>
    <mergeCell ref="BE46:BP47"/>
    <mergeCell ref="BQ46:CB47"/>
    <mergeCell ref="E47:BD47"/>
    <mergeCell ref="A54:D54"/>
    <mergeCell ref="E54:BD54"/>
    <mergeCell ref="BE54:BP54"/>
    <mergeCell ref="BQ54:CB54"/>
    <mergeCell ref="A56:CB58"/>
    <mergeCell ref="A50:D51"/>
    <mergeCell ref="E50:BD50"/>
    <mergeCell ref="BE50:BP51"/>
    <mergeCell ref="BQ50:CB51"/>
    <mergeCell ref="E51:BD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2"/>
  <sheetViews>
    <sheetView view="pageBreakPreview" zoomScale="110" zoomScaleSheetLayoutView="110" zoomScalePageLayoutView="0" workbookViewId="0" topLeftCell="A28">
      <selection activeCell="A47" sqref="A47:FR4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73" s="6" customFormat="1" ht="13.5" customHeight="1">
      <c r="B1" s="251" t="s">
        <v>243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</row>
    <row r="3" spans="1:174" ht="11.25" customHeight="1">
      <c r="A3" s="188" t="s">
        <v>169</v>
      </c>
      <c r="B3" s="188"/>
      <c r="C3" s="188"/>
      <c r="D3" s="188"/>
      <c r="E3" s="188"/>
      <c r="F3" s="188"/>
      <c r="G3" s="188"/>
      <c r="H3" s="189"/>
      <c r="I3" s="181" t="s">
        <v>1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2"/>
      <c r="CN3" s="187" t="s">
        <v>170</v>
      </c>
      <c r="CO3" s="188"/>
      <c r="CP3" s="188"/>
      <c r="CQ3" s="188"/>
      <c r="CR3" s="188"/>
      <c r="CS3" s="188"/>
      <c r="CT3" s="188"/>
      <c r="CU3" s="189"/>
      <c r="CV3" s="187" t="s">
        <v>171</v>
      </c>
      <c r="CW3" s="188"/>
      <c r="CX3" s="188"/>
      <c r="CY3" s="188"/>
      <c r="CZ3" s="188"/>
      <c r="DA3" s="188"/>
      <c r="DB3" s="188"/>
      <c r="DC3" s="188"/>
      <c r="DD3" s="188"/>
      <c r="DE3" s="189"/>
      <c r="DF3" s="187" t="s">
        <v>261</v>
      </c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5"/>
      <c r="DS3" s="196" t="s">
        <v>6</v>
      </c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</row>
    <row r="4" spans="1:174" ht="11.25" customHeight="1">
      <c r="A4" s="191"/>
      <c r="B4" s="191"/>
      <c r="C4" s="191"/>
      <c r="D4" s="191"/>
      <c r="E4" s="191"/>
      <c r="F4" s="191"/>
      <c r="G4" s="191"/>
      <c r="H4" s="192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4"/>
      <c r="CN4" s="190"/>
      <c r="CO4" s="191"/>
      <c r="CP4" s="191"/>
      <c r="CQ4" s="191"/>
      <c r="CR4" s="191"/>
      <c r="CS4" s="191"/>
      <c r="CT4" s="191"/>
      <c r="CU4" s="192"/>
      <c r="CV4" s="190"/>
      <c r="CW4" s="191"/>
      <c r="CX4" s="191"/>
      <c r="CY4" s="191"/>
      <c r="CZ4" s="191"/>
      <c r="DA4" s="191"/>
      <c r="DB4" s="191"/>
      <c r="DC4" s="191"/>
      <c r="DD4" s="191"/>
      <c r="DE4" s="192"/>
      <c r="DF4" s="336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8"/>
      <c r="DS4" s="333" t="s">
        <v>3</v>
      </c>
      <c r="DT4" s="334"/>
      <c r="DU4" s="334"/>
      <c r="DV4" s="334"/>
      <c r="DW4" s="334"/>
      <c r="DX4" s="334"/>
      <c r="DY4" s="335" t="s">
        <v>276</v>
      </c>
      <c r="DZ4" s="335"/>
      <c r="EA4" s="335"/>
      <c r="EB4" s="331" t="s">
        <v>4</v>
      </c>
      <c r="EC4" s="331"/>
      <c r="ED4" s="331"/>
      <c r="EE4" s="332"/>
      <c r="EF4" s="333" t="s">
        <v>3</v>
      </c>
      <c r="EG4" s="334"/>
      <c r="EH4" s="334"/>
      <c r="EI4" s="334"/>
      <c r="EJ4" s="334"/>
      <c r="EK4" s="334"/>
      <c r="EL4" s="335"/>
      <c r="EM4" s="335"/>
      <c r="EN4" s="335"/>
      <c r="EO4" s="331" t="s">
        <v>4</v>
      </c>
      <c r="EP4" s="331"/>
      <c r="EQ4" s="331"/>
      <c r="ER4" s="332"/>
      <c r="ES4" s="333" t="s">
        <v>3</v>
      </c>
      <c r="ET4" s="334"/>
      <c r="EU4" s="334"/>
      <c r="EV4" s="334"/>
      <c r="EW4" s="334"/>
      <c r="EX4" s="334"/>
      <c r="EY4" s="335"/>
      <c r="EZ4" s="335"/>
      <c r="FA4" s="335"/>
      <c r="FB4" s="331" t="s">
        <v>4</v>
      </c>
      <c r="FC4" s="331"/>
      <c r="FD4" s="331"/>
      <c r="FE4" s="332"/>
      <c r="FF4" s="187" t="s">
        <v>5</v>
      </c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</row>
    <row r="5" spans="1:174" ht="39" customHeight="1">
      <c r="A5" s="194"/>
      <c r="B5" s="194"/>
      <c r="C5" s="194"/>
      <c r="D5" s="194"/>
      <c r="E5" s="194"/>
      <c r="F5" s="194"/>
      <c r="G5" s="194"/>
      <c r="H5" s="19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6"/>
      <c r="CN5" s="193"/>
      <c r="CO5" s="194"/>
      <c r="CP5" s="194"/>
      <c r="CQ5" s="194"/>
      <c r="CR5" s="194"/>
      <c r="CS5" s="194"/>
      <c r="CT5" s="194"/>
      <c r="CU5" s="195"/>
      <c r="CV5" s="193"/>
      <c r="CW5" s="194"/>
      <c r="CX5" s="194"/>
      <c r="CY5" s="194"/>
      <c r="CZ5" s="194"/>
      <c r="DA5" s="194"/>
      <c r="DB5" s="194"/>
      <c r="DC5" s="194"/>
      <c r="DD5" s="194"/>
      <c r="DE5" s="195"/>
      <c r="DF5" s="216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8"/>
      <c r="DS5" s="203" t="s">
        <v>172</v>
      </c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19"/>
      <c r="EF5" s="203" t="s">
        <v>173</v>
      </c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19"/>
      <c r="ES5" s="203" t="s">
        <v>174</v>
      </c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19"/>
      <c r="FF5" s="193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</row>
    <row r="6" spans="1:174" ht="12" thickBot="1">
      <c r="A6" s="198" t="s">
        <v>7</v>
      </c>
      <c r="B6" s="198"/>
      <c r="C6" s="198"/>
      <c r="D6" s="198"/>
      <c r="E6" s="198"/>
      <c r="F6" s="198"/>
      <c r="G6" s="198"/>
      <c r="H6" s="199"/>
      <c r="I6" s="198" t="s">
        <v>8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9"/>
      <c r="CN6" s="200" t="s">
        <v>9</v>
      </c>
      <c r="CO6" s="201"/>
      <c r="CP6" s="201"/>
      <c r="CQ6" s="201"/>
      <c r="CR6" s="201"/>
      <c r="CS6" s="201"/>
      <c r="CT6" s="201"/>
      <c r="CU6" s="202"/>
      <c r="CV6" s="200" t="s">
        <v>10</v>
      </c>
      <c r="CW6" s="201"/>
      <c r="CX6" s="201"/>
      <c r="CY6" s="201"/>
      <c r="CZ6" s="201"/>
      <c r="DA6" s="201"/>
      <c r="DB6" s="201"/>
      <c r="DC6" s="201"/>
      <c r="DD6" s="201"/>
      <c r="DE6" s="202"/>
      <c r="DF6" s="314" t="s">
        <v>260</v>
      </c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65"/>
      <c r="DS6" s="200" t="s">
        <v>11</v>
      </c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2"/>
      <c r="EF6" s="200" t="s">
        <v>12</v>
      </c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2"/>
      <c r="ES6" s="200" t="s">
        <v>13</v>
      </c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2"/>
      <c r="FF6" s="200" t="s">
        <v>14</v>
      </c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</row>
    <row r="7" spans="1:174" ht="12.75" customHeight="1">
      <c r="A7" s="245">
        <v>1</v>
      </c>
      <c r="B7" s="245"/>
      <c r="C7" s="245"/>
      <c r="D7" s="245"/>
      <c r="E7" s="245"/>
      <c r="F7" s="245"/>
      <c r="G7" s="245"/>
      <c r="H7" s="246"/>
      <c r="I7" s="339" t="s">
        <v>244</v>
      </c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340" t="s">
        <v>175</v>
      </c>
      <c r="CO7" s="341"/>
      <c r="CP7" s="341"/>
      <c r="CQ7" s="341"/>
      <c r="CR7" s="341"/>
      <c r="CS7" s="341"/>
      <c r="CT7" s="341"/>
      <c r="CU7" s="342"/>
      <c r="CV7" s="224" t="s">
        <v>35</v>
      </c>
      <c r="CW7" s="222"/>
      <c r="CX7" s="222"/>
      <c r="CY7" s="222"/>
      <c r="CZ7" s="222"/>
      <c r="DA7" s="222"/>
      <c r="DB7" s="222"/>
      <c r="DC7" s="222"/>
      <c r="DD7" s="222"/>
      <c r="DE7" s="22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159" t="s">
        <v>637</v>
      </c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2"/>
      <c r="EF7" s="208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10"/>
      <c r="ES7" s="208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10"/>
      <c r="FF7" s="208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309"/>
    </row>
    <row r="8" spans="1:174" ht="90" customHeight="1">
      <c r="A8" s="157" t="s">
        <v>176</v>
      </c>
      <c r="B8" s="157"/>
      <c r="C8" s="157"/>
      <c r="D8" s="157"/>
      <c r="E8" s="157"/>
      <c r="F8" s="157"/>
      <c r="G8" s="157"/>
      <c r="H8" s="158"/>
      <c r="I8" s="343" t="s">
        <v>245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156" t="s">
        <v>177</v>
      </c>
      <c r="CO8" s="157"/>
      <c r="CP8" s="157"/>
      <c r="CQ8" s="157"/>
      <c r="CR8" s="157"/>
      <c r="CS8" s="157"/>
      <c r="CT8" s="157"/>
      <c r="CU8" s="158"/>
      <c r="CV8" s="159" t="s">
        <v>35</v>
      </c>
      <c r="CW8" s="157"/>
      <c r="CX8" s="157"/>
      <c r="CY8" s="157"/>
      <c r="CZ8" s="157"/>
      <c r="DA8" s="157"/>
      <c r="DB8" s="157"/>
      <c r="DC8" s="157"/>
      <c r="DD8" s="157"/>
      <c r="DE8" s="158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150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2"/>
      <c r="EF8" s="150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2"/>
      <c r="ES8" s="150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2"/>
      <c r="FF8" s="150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3"/>
    </row>
    <row r="9" spans="1:174" ht="24" customHeight="1">
      <c r="A9" s="157" t="s">
        <v>178</v>
      </c>
      <c r="B9" s="157"/>
      <c r="C9" s="157"/>
      <c r="D9" s="157"/>
      <c r="E9" s="157"/>
      <c r="F9" s="157"/>
      <c r="G9" s="157"/>
      <c r="H9" s="158"/>
      <c r="I9" s="343" t="s">
        <v>247</v>
      </c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156" t="s">
        <v>179</v>
      </c>
      <c r="CO9" s="157"/>
      <c r="CP9" s="157"/>
      <c r="CQ9" s="157"/>
      <c r="CR9" s="157"/>
      <c r="CS9" s="157"/>
      <c r="CT9" s="157"/>
      <c r="CU9" s="158"/>
      <c r="CV9" s="159" t="s">
        <v>35</v>
      </c>
      <c r="CW9" s="157"/>
      <c r="CX9" s="157"/>
      <c r="CY9" s="157"/>
      <c r="CZ9" s="157"/>
      <c r="DA9" s="157"/>
      <c r="DB9" s="157"/>
      <c r="DC9" s="157"/>
      <c r="DD9" s="157"/>
      <c r="DE9" s="158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150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50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  <c r="FF9" s="150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3"/>
    </row>
    <row r="10" spans="1:174" ht="24" customHeight="1">
      <c r="A10" s="157" t="s">
        <v>180</v>
      </c>
      <c r="B10" s="157"/>
      <c r="C10" s="157"/>
      <c r="D10" s="157"/>
      <c r="E10" s="157"/>
      <c r="F10" s="157"/>
      <c r="G10" s="157"/>
      <c r="H10" s="158"/>
      <c r="I10" s="343" t="s">
        <v>246</v>
      </c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156" t="s">
        <v>182</v>
      </c>
      <c r="CO10" s="157"/>
      <c r="CP10" s="157"/>
      <c r="CQ10" s="157"/>
      <c r="CR10" s="157"/>
      <c r="CS10" s="157"/>
      <c r="CT10" s="157"/>
      <c r="CU10" s="158"/>
      <c r="CV10" s="159" t="s">
        <v>35</v>
      </c>
      <c r="CW10" s="157"/>
      <c r="CX10" s="157"/>
      <c r="CY10" s="157"/>
      <c r="CZ10" s="157"/>
      <c r="DA10" s="157"/>
      <c r="DB10" s="157"/>
      <c r="DC10" s="157"/>
      <c r="DD10" s="157"/>
      <c r="DE10" s="158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150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2"/>
      <c r="EF10" s="150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2"/>
      <c r="ES10" s="150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2"/>
      <c r="FF10" s="150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3"/>
    </row>
    <row r="11" spans="1:174" ht="24" customHeight="1">
      <c r="A11" s="157" t="s">
        <v>263</v>
      </c>
      <c r="B11" s="363"/>
      <c r="C11" s="363"/>
      <c r="D11" s="363"/>
      <c r="E11" s="363"/>
      <c r="F11" s="363"/>
      <c r="G11" s="363"/>
      <c r="H11" s="364"/>
      <c r="I11" s="348" t="s">
        <v>188</v>
      </c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156" t="s">
        <v>264</v>
      </c>
      <c r="CO11" s="363"/>
      <c r="CP11" s="363"/>
      <c r="CQ11" s="363"/>
      <c r="CR11" s="363"/>
      <c r="CS11" s="363"/>
      <c r="CT11" s="363"/>
      <c r="CU11" s="364"/>
      <c r="CV11" s="25"/>
      <c r="CW11" s="23"/>
      <c r="CX11" s="23"/>
      <c r="CY11" s="23"/>
      <c r="CZ11" s="23"/>
      <c r="DA11" s="23"/>
      <c r="DB11" s="23"/>
      <c r="DC11" s="23"/>
      <c r="DD11" s="23"/>
      <c r="DE11" s="24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18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20"/>
      <c r="EF11" s="18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20"/>
      <c r="ES11" s="18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20"/>
      <c r="FF11" s="18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21"/>
    </row>
    <row r="12" spans="1:174" ht="24" customHeight="1">
      <c r="A12" s="23"/>
      <c r="B12" s="35"/>
      <c r="C12" s="35"/>
      <c r="D12" s="35"/>
      <c r="E12" s="35"/>
      <c r="F12" s="35"/>
      <c r="G12" s="35"/>
      <c r="H12" s="36"/>
      <c r="I12" s="348" t="s">
        <v>265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8"/>
      <c r="CN12" s="156" t="s">
        <v>266</v>
      </c>
      <c r="CO12" s="363"/>
      <c r="CP12" s="363"/>
      <c r="CQ12" s="363"/>
      <c r="CR12" s="363"/>
      <c r="CS12" s="363"/>
      <c r="CT12" s="363"/>
      <c r="CU12" s="364"/>
      <c r="CV12" s="25"/>
      <c r="CW12" s="23"/>
      <c r="CX12" s="23"/>
      <c r="CY12" s="23"/>
      <c r="CZ12" s="23"/>
      <c r="DA12" s="23"/>
      <c r="DB12" s="23"/>
      <c r="DC12" s="23"/>
      <c r="DD12" s="23"/>
      <c r="DE12" s="24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18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20"/>
      <c r="EF12" s="18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20"/>
      <c r="ES12" s="18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20"/>
      <c r="FF12" s="18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21"/>
    </row>
    <row r="13" spans="1:174" ht="24" customHeight="1">
      <c r="A13" s="157" t="s">
        <v>267</v>
      </c>
      <c r="B13" s="363"/>
      <c r="C13" s="363"/>
      <c r="D13" s="363"/>
      <c r="E13" s="363"/>
      <c r="F13" s="363"/>
      <c r="G13" s="363"/>
      <c r="H13" s="364"/>
      <c r="I13" s="348" t="s">
        <v>249</v>
      </c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156" t="s">
        <v>268</v>
      </c>
      <c r="CO13" s="363"/>
      <c r="CP13" s="363"/>
      <c r="CQ13" s="363"/>
      <c r="CR13" s="363"/>
      <c r="CS13" s="363"/>
      <c r="CT13" s="363"/>
      <c r="CU13" s="364"/>
      <c r="CV13" s="25"/>
      <c r="CW13" s="23"/>
      <c r="CX13" s="23"/>
      <c r="CY13" s="23"/>
      <c r="CZ13" s="23"/>
      <c r="DA13" s="23"/>
      <c r="DB13" s="23"/>
      <c r="DC13" s="23"/>
      <c r="DD13" s="23"/>
      <c r="DE13" s="24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18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20"/>
      <c r="EF13" s="18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20"/>
      <c r="ES13" s="18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20"/>
      <c r="FF13" s="18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21"/>
    </row>
    <row r="14" spans="1:174" ht="24" customHeight="1">
      <c r="A14" s="157" t="s">
        <v>181</v>
      </c>
      <c r="B14" s="157"/>
      <c r="C14" s="157"/>
      <c r="D14" s="157"/>
      <c r="E14" s="157"/>
      <c r="F14" s="157"/>
      <c r="G14" s="157"/>
      <c r="H14" s="158"/>
      <c r="I14" s="343" t="s">
        <v>248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156" t="s">
        <v>183</v>
      </c>
      <c r="CO14" s="157"/>
      <c r="CP14" s="157"/>
      <c r="CQ14" s="157"/>
      <c r="CR14" s="157"/>
      <c r="CS14" s="157"/>
      <c r="CT14" s="157"/>
      <c r="CU14" s="158"/>
      <c r="CV14" s="159" t="s">
        <v>35</v>
      </c>
      <c r="CW14" s="157"/>
      <c r="CX14" s="157"/>
      <c r="CY14" s="157"/>
      <c r="CZ14" s="157"/>
      <c r="DA14" s="157"/>
      <c r="DB14" s="157"/>
      <c r="DC14" s="157"/>
      <c r="DD14" s="157"/>
      <c r="DE14" s="158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159" t="s">
        <v>637</v>
      </c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2"/>
      <c r="EF14" s="150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2"/>
      <c r="ES14" s="150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2"/>
      <c r="FF14" s="150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3"/>
    </row>
    <row r="15" spans="1:174" ht="34.5" customHeight="1">
      <c r="A15" s="157" t="s">
        <v>184</v>
      </c>
      <c r="B15" s="157"/>
      <c r="C15" s="157"/>
      <c r="D15" s="157"/>
      <c r="E15" s="157"/>
      <c r="F15" s="157"/>
      <c r="G15" s="157"/>
      <c r="H15" s="158"/>
      <c r="I15" s="347" t="s">
        <v>186</v>
      </c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156" t="s">
        <v>185</v>
      </c>
      <c r="CO15" s="157"/>
      <c r="CP15" s="157"/>
      <c r="CQ15" s="157"/>
      <c r="CR15" s="157"/>
      <c r="CS15" s="157"/>
      <c r="CT15" s="157"/>
      <c r="CU15" s="158"/>
      <c r="CV15" s="159" t="s">
        <v>35</v>
      </c>
      <c r="CW15" s="157"/>
      <c r="CX15" s="157"/>
      <c r="CY15" s="157"/>
      <c r="CZ15" s="157"/>
      <c r="DA15" s="157"/>
      <c r="DB15" s="157"/>
      <c r="DC15" s="157"/>
      <c r="DD15" s="157"/>
      <c r="DE15" s="158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344">
        <f>DS16</f>
        <v>7905263.300000001</v>
      </c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6"/>
      <c r="EF15" s="150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2"/>
      <c r="ES15" s="150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2"/>
      <c r="FF15" s="150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3"/>
    </row>
    <row r="16" spans="1:174" ht="24" customHeight="1">
      <c r="A16" s="157" t="s">
        <v>187</v>
      </c>
      <c r="B16" s="157"/>
      <c r="C16" s="157"/>
      <c r="D16" s="157"/>
      <c r="E16" s="157"/>
      <c r="F16" s="157"/>
      <c r="G16" s="157"/>
      <c r="H16" s="158"/>
      <c r="I16" s="348" t="s">
        <v>188</v>
      </c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156" t="s">
        <v>189</v>
      </c>
      <c r="CO16" s="157"/>
      <c r="CP16" s="157"/>
      <c r="CQ16" s="157"/>
      <c r="CR16" s="157"/>
      <c r="CS16" s="157"/>
      <c r="CT16" s="157"/>
      <c r="CU16" s="158"/>
      <c r="CV16" s="159" t="s">
        <v>35</v>
      </c>
      <c r="CW16" s="157"/>
      <c r="CX16" s="157"/>
      <c r="CY16" s="157"/>
      <c r="CZ16" s="157"/>
      <c r="DA16" s="157"/>
      <c r="DB16" s="157"/>
      <c r="DC16" s="157"/>
      <c r="DD16" s="157"/>
      <c r="DE16" s="158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344">
        <f>'стр.1_4'!DS113</f>
        <v>7905263.300000001</v>
      </c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6"/>
      <c r="EF16" s="150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2"/>
      <c r="ES16" s="150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2"/>
      <c r="FF16" s="150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3"/>
    </row>
    <row r="17" spans="1:174" ht="12.75" customHeight="1">
      <c r="A17" s="157" t="s">
        <v>190</v>
      </c>
      <c r="B17" s="157"/>
      <c r="C17" s="157"/>
      <c r="D17" s="157"/>
      <c r="E17" s="157"/>
      <c r="F17" s="157"/>
      <c r="G17" s="157"/>
      <c r="H17" s="158"/>
      <c r="I17" s="348" t="s">
        <v>249</v>
      </c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156" t="s">
        <v>191</v>
      </c>
      <c r="CO17" s="157"/>
      <c r="CP17" s="157"/>
      <c r="CQ17" s="157"/>
      <c r="CR17" s="157"/>
      <c r="CS17" s="157"/>
      <c r="CT17" s="157"/>
      <c r="CU17" s="158"/>
      <c r="CV17" s="159" t="s">
        <v>35</v>
      </c>
      <c r="CW17" s="157"/>
      <c r="CX17" s="157"/>
      <c r="CY17" s="157"/>
      <c r="CZ17" s="157"/>
      <c r="DA17" s="157"/>
      <c r="DB17" s="157"/>
      <c r="DC17" s="157"/>
      <c r="DD17" s="157"/>
      <c r="DE17" s="158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150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2"/>
      <c r="EF17" s="150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2"/>
      <c r="ES17" s="150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2"/>
      <c r="FF17" s="150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3"/>
    </row>
    <row r="18" spans="1:174" ht="24" customHeight="1">
      <c r="A18" s="157" t="s">
        <v>192</v>
      </c>
      <c r="B18" s="157"/>
      <c r="C18" s="157"/>
      <c r="D18" s="157"/>
      <c r="E18" s="157"/>
      <c r="F18" s="157"/>
      <c r="G18" s="157"/>
      <c r="H18" s="158"/>
      <c r="I18" s="347" t="s">
        <v>193</v>
      </c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156" t="s">
        <v>194</v>
      </c>
      <c r="CO18" s="157"/>
      <c r="CP18" s="157"/>
      <c r="CQ18" s="157"/>
      <c r="CR18" s="157"/>
      <c r="CS18" s="157"/>
      <c r="CT18" s="157"/>
      <c r="CU18" s="158"/>
      <c r="CV18" s="159" t="s">
        <v>35</v>
      </c>
      <c r="CW18" s="157"/>
      <c r="CX18" s="157"/>
      <c r="CY18" s="157"/>
      <c r="CZ18" s="157"/>
      <c r="DA18" s="157"/>
      <c r="DB18" s="157"/>
      <c r="DC18" s="157"/>
      <c r="DD18" s="157"/>
      <c r="DE18" s="158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349">
        <f>DS19</f>
        <v>1771257</v>
      </c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46"/>
      <c r="EF18" s="150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2"/>
      <c r="ES18" s="150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2"/>
      <c r="FF18" s="150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3"/>
    </row>
    <row r="19" spans="1:174" ht="24" customHeight="1">
      <c r="A19" s="157" t="s">
        <v>195</v>
      </c>
      <c r="B19" s="157"/>
      <c r="C19" s="157"/>
      <c r="D19" s="157"/>
      <c r="E19" s="157"/>
      <c r="F19" s="157"/>
      <c r="G19" s="157"/>
      <c r="H19" s="158"/>
      <c r="I19" s="348" t="s">
        <v>188</v>
      </c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156" t="s">
        <v>196</v>
      </c>
      <c r="CO19" s="157"/>
      <c r="CP19" s="157"/>
      <c r="CQ19" s="157"/>
      <c r="CR19" s="157"/>
      <c r="CS19" s="157"/>
      <c r="CT19" s="157"/>
      <c r="CU19" s="158"/>
      <c r="CV19" s="159" t="s">
        <v>35</v>
      </c>
      <c r="CW19" s="157"/>
      <c r="CX19" s="157"/>
      <c r="CY19" s="157"/>
      <c r="CZ19" s="157"/>
      <c r="DA19" s="157"/>
      <c r="DB19" s="157"/>
      <c r="DC19" s="157"/>
      <c r="DD19" s="157"/>
      <c r="DE19" s="158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349">
        <f>'стр.1_4'!EF113</f>
        <v>1771257</v>
      </c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6"/>
      <c r="EF19" s="150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2"/>
      <c r="ES19" s="150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2"/>
      <c r="FF19" s="150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3"/>
    </row>
    <row r="20" spans="1:174" ht="24" customHeight="1">
      <c r="A20" s="23"/>
      <c r="B20" s="23"/>
      <c r="C20" s="23"/>
      <c r="D20" s="23"/>
      <c r="E20" s="23"/>
      <c r="F20" s="23"/>
      <c r="G20" s="23"/>
      <c r="H20" s="24"/>
      <c r="I20" s="348" t="s">
        <v>265</v>
      </c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8"/>
      <c r="CN20" s="156" t="s">
        <v>269</v>
      </c>
      <c r="CO20" s="363"/>
      <c r="CP20" s="363"/>
      <c r="CQ20" s="363"/>
      <c r="CR20" s="363"/>
      <c r="CS20" s="363"/>
      <c r="CT20" s="363"/>
      <c r="CU20" s="364"/>
      <c r="CV20" s="25"/>
      <c r="CW20" s="23"/>
      <c r="CX20" s="23"/>
      <c r="CY20" s="23"/>
      <c r="CZ20" s="23"/>
      <c r="DA20" s="23"/>
      <c r="DB20" s="23"/>
      <c r="DC20" s="23"/>
      <c r="DD20" s="23"/>
      <c r="DE20" s="24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18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20"/>
      <c r="EF20" s="18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20"/>
      <c r="ES20" s="18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20"/>
      <c r="FF20" s="18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21"/>
    </row>
    <row r="21" spans="1:174" ht="12.75" customHeight="1">
      <c r="A21" s="157" t="s">
        <v>197</v>
      </c>
      <c r="B21" s="157"/>
      <c r="C21" s="157"/>
      <c r="D21" s="157"/>
      <c r="E21" s="157"/>
      <c r="F21" s="157"/>
      <c r="G21" s="157"/>
      <c r="H21" s="158"/>
      <c r="I21" s="348" t="s">
        <v>249</v>
      </c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156" t="s">
        <v>198</v>
      </c>
      <c r="CO21" s="157"/>
      <c r="CP21" s="157"/>
      <c r="CQ21" s="157"/>
      <c r="CR21" s="157"/>
      <c r="CS21" s="157"/>
      <c r="CT21" s="157"/>
      <c r="CU21" s="158"/>
      <c r="CV21" s="159" t="s">
        <v>35</v>
      </c>
      <c r="CW21" s="157"/>
      <c r="CX21" s="157"/>
      <c r="CY21" s="157"/>
      <c r="CZ21" s="157"/>
      <c r="DA21" s="157"/>
      <c r="DB21" s="157"/>
      <c r="DC21" s="157"/>
      <c r="DD21" s="157"/>
      <c r="DE21" s="158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150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2"/>
      <c r="EF21" s="150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2"/>
      <c r="ES21" s="150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2"/>
      <c r="FF21" s="150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3"/>
    </row>
    <row r="22" spans="1:174" ht="12.75" customHeight="1">
      <c r="A22" s="157" t="s">
        <v>199</v>
      </c>
      <c r="B22" s="157"/>
      <c r="C22" s="157"/>
      <c r="D22" s="157"/>
      <c r="E22" s="157"/>
      <c r="F22" s="157"/>
      <c r="G22" s="157"/>
      <c r="H22" s="158"/>
      <c r="I22" s="347" t="s">
        <v>250</v>
      </c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156" t="s">
        <v>200</v>
      </c>
      <c r="CO22" s="157"/>
      <c r="CP22" s="157"/>
      <c r="CQ22" s="157"/>
      <c r="CR22" s="157"/>
      <c r="CS22" s="157"/>
      <c r="CT22" s="157"/>
      <c r="CU22" s="158"/>
      <c r="CV22" s="159" t="s">
        <v>35</v>
      </c>
      <c r="CW22" s="157"/>
      <c r="CX22" s="157"/>
      <c r="CY22" s="157"/>
      <c r="CZ22" s="157"/>
      <c r="DA22" s="157"/>
      <c r="DB22" s="157"/>
      <c r="DC22" s="157"/>
      <c r="DD22" s="157"/>
      <c r="DE22" s="158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150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2"/>
      <c r="EF22" s="150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2"/>
      <c r="ES22" s="150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2"/>
      <c r="FF22" s="150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3"/>
    </row>
    <row r="23" spans="1:174" ht="12.75" customHeight="1">
      <c r="A23" s="23"/>
      <c r="B23" s="23"/>
      <c r="C23" s="23"/>
      <c r="D23" s="23"/>
      <c r="E23" s="23"/>
      <c r="F23" s="23"/>
      <c r="G23" s="23"/>
      <c r="H23" s="24"/>
      <c r="I23" s="347" t="s">
        <v>265</v>
      </c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6"/>
      <c r="CK23" s="366"/>
      <c r="CL23" s="366"/>
      <c r="CM23" s="367"/>
      <c r="CN23" s="156" t="s">
        <v>270</v>
      </c>
      <c r="CO23" s="363"/>
      <c r="CP23" s="363"/>
      <c r="CQ23" s="363"/>
      <c r="CR23" s="363"/>
      <c r="CS23" s="363"/>
      <c r="CT23" s="363"/>
      <c r="CU23" s="364"/>
      <c r="CV23" s="25"/>
      <c r="CW23" s="23"/>
      <c r="CX23" s="23"/>
      <c r="CY23" s="23"/>
      <c r="CZ23" s="23"/>
      <c r="DA23" s="23"/>
      <c r="DB23" s="23"/>
      <c r="DC23" s="23"/>
      <c r="DD23" s="23"/>
      <c r="DE23" s="24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18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20"/>
      <c r="EF23" s="18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20"/>
      <c r="ES23" s="18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20"/>
      <c r="FF23" s="18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21"/>
    </row>
    <row r="24" spans="1:174" ht="11.25">
      <c r="A24" s="157" t="s">
        <v>201</v>
      </c>
      <c r="B24" s="157"/>
      <c r="C24" s="157"/>
      <c r="D24" s="157"/>
      <c r="E24" s="157"/>
      <c r="F24" s="157"/>
      <c r="G24" s="157"/>
      <c r="H24" s="158"/>
      <c r="I24" s="347" t="s">
        <v>202</v>
      </c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156" t="s">
        <v>203</v>
      </c>
      <c r="CO24" s="157"/>
      <c r="CP24" s="157"/>
      <c r="CQ24" s="157"/>
      <c r="CR24" s="157"/>
      <c r="CS24" s="157"/>
      <c r="CT24" s="157"/>
      <c r="CU24" s="158"/>
      <c r="CV24" s="159" t="s">
        <v>35</v>
      </c>
      <c r="CW24" s="157"/>
      <c r="CX24" s="157"/>
      <c r="CY24" s="157"/>
      <c r="CZ24" s="157"/>
      <c r="DA24" s="157"/>
      <c r="DB24" s="157"/>
      <c r="DC24" s="157"/>
      <c r="DD24" s="157"/>
      <c r="DE24" s="158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150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2"/>
      <c r="EF24" s="150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2"/>
      <c r="ES24" s="150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2"/>
      <c r="FF24" s="150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3"/>
    </row>
    <row r="25" spans="1:174" ht="24" customHeight="1">
      <c r="A25" s="157" t="s">
        <v>204</v>
      </c>
      <c r="B25" s="157"/>
      <c r="C25" s="157"/>
      <c r="D25" s="157"/>
      <c r="E25" s="157"/>
      <c r="F25" s="157"/>
      <c r="G25" s="157"/>
      <c r="H25" s="158"/>
      <c r="I25" s="348" t="s">
        <v>188</v>
      </c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156" t="s">
        <v>205</v>
      </c>
      <c r="CO25" s="157"/>
      <c r="CP25" s="157"/>
      <c r="CQ25" s="157"/>
      <c r="CR25" s="157"/>
      <c r="CS25" s="157"/>
      <c r="CT25" s="157"/>
      <c r="CU25" s="158"/>
      <c r="CV25" s="159" t="s">
        <v>35</v>
      </c>
      <c r="CW25" s="157"/>
      <c r="CX25" s="157"/>
      <c r="CY25" s="157"/>
      <c r="CZ25" s="157"/>
      <c r="DA25" s="157"/>
      <c r="DB25" s="157"/>
      <c r="DC25" s="157"/>
      <c r="DD25" s="157"/>
      <c r="DE25" s="158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150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2"/>
      <c r="EF25" s="150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2"/>
      <c r="ES25" s="150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2"/>
      <c r="FF25" s="150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3"/>
    </row>
    <row r="26" spans="1:174" ht="12.75" customHeight="1">
      <c r="A26" s="157" t="s">
        <v>206</v>
      </c>
      <c r="B26" s="157"/>
      <c r="C26" s="157"/>
      <c r="D26" s="157"/>
      <c r="E26" s="157"/>
      <c r="F26" s="157"/>
      <c r="G26" s="157"/>
      <c r="H26" s="158"/>
      <c r="I26" s="348" t="s">
        <v>249</v>
      </c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156" t="s">
        <v>207</v>
      </c>
      <c r="CO26" s="157"/>
      <c r="CP26" s="157"/>
      <c r="CQ26" s="157"/>
      <c r="CR26" s="157"/>
      <c r="CS26" s="157"/>
      <c r="CT26" s="157"/>
      <c r="CU26" s="158"/>
      <c r="CV26" s="159" t="s">
        <v>35</v>
      </c>
      <c r="CW26" s="157"/>
      <c r="CX26" s="157"/>
      <c r="CY26" s="157"/>
      <c r="CZ26" s="157"/>
      <c r="DA26" s="157"/>
      <c r="DB26" s="157"/>
      <c r="DC26" s="157"/>
      <c r="DD26" s="157"/>
      <c r="DE26" s="158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150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2"/>
      <c r="EF26" s="150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2"/>
      <c r="ES26" s="150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2"/>
      <c r="FF26" s="150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3"/>
    </row>
    <row r="27" spans="1:174" ht="12" thickBot="1">
      <c r="A27" s="157" t="s">
        <v>208</v>
      </c>
      <c r="B27" s="157"/>
      <c r="C27" s="157"/>
      <c r="D27" s="157"/>
      <c r="E27" s="157"/>
      <c r="F27" s="157"/>
      <c r="G27" s="157"/>
      <c r="H27" s="158"/>
      <c r="I27" s="347" t="s">
        <v>209</v>
      </c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48" t="s">
        <v>210</v>
      </c>
      <c r="CO27" s="249"/>
      <c r="CP27" s="249"/>
      <c r="CQ27" s="249"/>
      <c r="CR27" s="249"/>
      <c r="CS27" s="249"/>
      <c r="CT27" s="249"/>
      <c r="CU27" s="304"/>
      <c r="CV27" s="305" t="s">
        <v>35</v>
      </c>
      <c r="CW27" s="249"/>
      <c r="CX27" s="249"/>
      <c r="CY27" s="249"/>
      <c r="CZ27" s="249"/>
      <c r="DA27" s="249"/>
      <c r="DB27" s="249"/>
      <c r="DC27" s="249"/>
      <c r="DD27" s="249"/>
      <c r="DE27" s="304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350">
        <v>670097.08</v>
      </c>
      <c r="DT27" s="351"/>
      <c r="DU27" s="351"/>
      <c r="DV27" s="351"/>
      <c r="DW27" s="351"/>
      <c r="DX27" s="351"/>
      <c r="DY27" s="351"/>
      <c r="DZ27" s="351"/>
      <c r="EA27" s="351"/>
      <c r="EB27" s="351"/>
      <c r="EC27" s="351"/>
      <c r="ED27" s="351"/>
      <c r="EE27" s="352"/>
      <c r="EF27" s="297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9"/>
      <c r="ES27" s="297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9"/>
      <c r="FF27" s="297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300"/>
    </row>
    <row r="28" spans="1:174" ht="24" customHeight="1" thickBot="1">
      <c r="A28" s="157" t="s">
        <v>211</v>
      </c>
      <c r="B28" s="157"/>
      <c r="C28" s="157"/>
      <c r="D28" s="157"/>
      <c r="E28" s="157"/>
      <c r="F28" s="157"/>
      <c r="G28" s="157"/>
      <c r="H28" s="158"/>
      <c r="I28" s="348" t="s">
        <v>188</v>
      </c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21" t="s">
        <v>212</v>
      </c>
      <c r="CO28" s="222"/>
      <c r="CP28" s="222"/>
      <c r="CQ28" s="222"/>
      <c r="CR28" s="222"/>
      <c r="CS28" s="222"/>
      <c r="CT28" s="222"/>
      <c r="CU28" s="223"/>
      <c r="CV28" s="224" t="s">
        <v>35</v>
      </c>
      <c r="CW28" s="222"/>
      <c r="CX28" s="222"/>
      <c r="CY28" s="222"/>
      <c r="CZ28" s="222"/>
      <c r="DA28" s="222"/>
      <c r="DB28" s="222"/>
      <c r="DC28" s="222"/>
      <c r="DD28" s="222"/>
      <c r="DE28" s="22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50">
        <v>660097.08</v>
      </c>
      <c r="DT28" s="351"/>
      <c r="DU28" s="351"/>
      <c r="DV28" s="351"/>
      <c r="DW28" s="351"/>
      <c r="DX28" s="351"/>
      <c r="DY28" s="351"/>
      <c r="DZ28" s="351"/>
      <c r="EA28" s="351"/>
      <c r="EB28" s="351"/>
      <c r="EC28" s="351"/>
      <c r="ED28" s="351"/>
      <c r="EE28" s="352"/>
      <c r="EF28" s="208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10"/>
      <c r="ES28" s="208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10"/>
      <c r="FF28" s="208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309"/>
    </row>
    <row r="29" spans="1:174" ht="24" customHeight="1">
      <c r="A29" s="23"/>
      <c r="B29" s="23"/>
      <c r="C29" s="23"/>
      <c r="D29" s="23"/>
      <c r="E29" s="23"/>
      <c r="F29" s="23"/>
      <c r="G29" s="23"/>
      <c r="H29" s="24"/>
      <c r="I29" s="348" t="s">
        <v>265</v>
      </c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8"/>
      <c r="CN29" s="156" t="s">
        <v>271</v>
      </c>
      <c r="CO29" s="363"/>
      <c r="CP29" s="363"/>
      <c r="CQ29" s="363"/>
      <c r="CR29" s="363"/>
      <c r="CS29" s="363"/>
      <c r="CT29" s="363"/>
      <c r="CU29" s="364"/>
      <c r="CV29" s="32"/>
      <c r="CW29" s="30"/>
      <c r="CX29" s="30"/>
      <c r="CY29" s="30"/>
      <c r="CZ29" s="30"/>
      <c r="DA29" s="30"/>
      <c r="DB29" s="30"/>
      <c r="DC29" s="30"/>
      <c r="DD29" s="30"/>
      <c r="DE29" s="31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26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27"/>
      <c r="EF29" s="26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27"/>
      <c r="ES29" s="26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27"/>
      <c r="FF29" s="26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28"/>
    </row>
    <row r="30" spans="1:174" ht="11.25">
      <c r="A30" s="157" t="s">
        <v>213</v>
      </c>
      <c r="B30" s="157"/>
      <c r="C30" s="157"/>
      <c r="D30" s="157"/>
      <c r="E30" s="157"/>
      <c r="F30" s="157"/>
      <c r="G30" s="157"/>
      <c r="H30" s="158"/>
      <c r="I30" s="348" t="s">
        <v>214</v>
      </c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156" t="s">
        <v>215</v>
      </c>
      <c r="CO30" s="157"/>
      <c r="CP30" s="157"/>
      <c r="CQ30" s="157"/>
      <c r="CR30" s="157"/>
      <c r="CS30" s="157"/>
      <c r="CT30" s="157"/>
      <c r="CU30" s="158"/>
      <c r="CV30" s="159" t="s">
        <v>35</v>
      </c>
      <c r="CW30" s="157"/>
      <c r="CX30" s="157"/>
      <c r="CY30" s="157"/>
      <c r="CZ30" s="157"/>
      <c r="DA30" s="157"/>
      <c r="DB30" s="157"/>
      <c r="DC30" s="157"/>
      <c r="DD30" s="157"/>
      <c r="DE30" s="158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150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2"/>
      <c r="EF30" s="150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2"/>
      <c r="ES30" s="150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2"/>
      <c r="FF30" s="150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3"/>
    </row>
    <row r="31" spans="1:174" ht="24" customHeight="1">
      <c r="A31" s="157" t="s">
        <v>8</v>
      </c>
      <c r="B31" s="157"/>
      <c r="C31" s="157"/>
      <c r="D31" s="157"/>
      <c r="E31" s="157"/>
      <c r="F31" s="157"/>
      <c r="G31" s="157"/>
      <c r="H31" s="158"/>
      <c r="I31" s="353" t="s">
        <v>251</v>
      </c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156" t="s">
        <v>216</v>
      </c>
      <c r="CO31" s="157"/>
      <c r="CP31" s="157"/>
      <c r="CQ31" s="157"/>
      <c r="CR31" s="157"/>
      <c r="CS31" s="157"/>
      <c r="CT31" s="157"/>
      <c r="CU31" s="158"/>
      <c r="CV31" s="159" t="s">
        <v>35</v>
      </c>
      <c r="CW31" s="157"/>
      <c r="CX31" s="157"/>
      <c r="CY31" s="157"/>
      <c r="CZ31" s="157"/>
      <c r="DA31" s="157"/>
      <c r="DB31" s="157"/>
      <c r="DC31" s="157"/>
      <c r="DD31" s="157"/>
      <c r="DE31" s="158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159" t="s">
        <v>594</v>
      </c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2"/>
      <c r="EF31" s="150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2"/>
      <c r="ES31" s="150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2"/>
      <c r="FF31" s="150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3"/>
    </row>
    <row r="32" spans="1:174" ht="11.25">
      <c r="A32" s="161"/>
      <c r="B32" s="161"/>
      <c r="C32" s="161"/>
      <c r="D32" s="161"/>
      <c r="E32" s="161"/>
      <c r="F32" s="161"/>
      <c r="G32" s="161"/>
      <c r="H32" s="162"/>
      <c r="I32" s="354" t="s">
        <v>217</v>
      </c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55"/>
      <c r="CN32" s="160" t="s">
        <v>218</v>
      </c>
      <c r="CO32" s="161"/>
      <c r="CP32" s="161"/>
      <c r="CQ32" s="161"/>
      <c r="CR32" s="161"/>
      <c r="CS32" s="161"/>
      <c r="CT32" s="161"/>
      <c r="CU32" s="162"/>
      <c r="CV32" s="268"/>
      <c r="CW32" s="161"/>
      <c r="CX32" s="161"/>
      <c r="CY32" s="161"/>
      <c r="CZ32" s="161"/>
      <c r="DA32" s="161"/>
      <c r="DB32" s="161"/>
      <c r="DC32" s="161"/>
      <c r="DD32" s="161"/>
      <c r="DE32" s="162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56">
        <v>9976617.38</v>
      </c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8"/>
      <c r="EF32" s="256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8"/>
      <c r="ES32" s="256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8"/>
      <c r="FF32" s="256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75"/>
    </row>
    <row r="33" spans="1:174" ht="11.25">
      <c r="A33" s="164"/>
      <c r="B33" s="164"/>
      <c r="C33" s="164"/>
      <c r="D33" s="164"/>
      <c r="E33" s="164"/>
      <c r="F33" s="164"/>
      <c r="G33" s="164"/>
      <c r="H33" s="165"/>
      <c r="I33" s="356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163"/>
      <c r="CO33" s="164"/>
      <c r="CP33" s="164"/>
      <c r="CQ33" s="164"/>
      <c r="CR33" s="164"/>
      <c r="CS33" s="164"/>
      <c r="CT33" s="164"/>
      <c r="CU33" s="165"/>
      <c r="CV33" s="169"/>
      <c r="CW33" s="164"/>
      <c r="CX33" s="164"/>
      <c r="CY33" s="164"/>
      <c r="CZ33" s="164"/>
      <c r="DA33" s="164"/>
      <c r="DB33" s="164"/>
      <c r="DC33" s="164"/>
      <c r="DD33" s="164"/>
      <c r="DE33" s="165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278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80"/>
      <c r="EF33" s="278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80"/>
      <c r="ES33" s="278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80"/>
      <c r="FF33" s="278"/>
      <c r="FG33" s="279"/>
      <c r="FH33" s="279"/>
      <c r="FI33" s="279"/>
      <c r="FJ33" s="279"/>
      <c r="FK33" s="279"/>
      <c r="FL33" s="279"/>
      <c r="FM33" s="279"/>
      <c r="FN33" s="279"/>
      <c r="FO33" s="279"/>
      <c r="FP33" s="279"/>
      <c r="FQ33" s="279"/>
      <c r="FR33" s="281"/>
    </row>
    <row r="34" spans="1:174" ht="24" customHeight="1">
      <c r="A34" s="157" t="s">
        <v>9</v>
      </c>
      <c r="B34" s="157"/>
      <c r="C34" s="157"/>
      <c r="D34" s="157"/>
      <c r="E34" s="157"/>
      <c r="F34" s="157"/>
      <c r="G34" s="157"/>
      <c r="H34" s="158"/>
      <c r="I34" s="353" t="s">
        <v>219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156" t="s">
        <v>220</v>
      </c>
      <c r="CO34" s="157"/>
      <c r="CP34" s="157"/>
      <c r="CQ34" s="157"/>
      <c r="CR34" s="157"/>
      <c r="CS34" s="157"/>
      <c r="CT34" s="157"/>
      <c r="CU34" s="158"/>
      <c r="CV34" s="159" t="s">
        <v>35</v>
      </c>
      <c r="CW34" s="157"/>
      <c r="CX34" s="157"/>
      <c r="CY34" s="157"/>
      <c r="CZ34" s="157"/>
      <c r="DA34" s="157"/>
      <c r="DB34" s="157"/>
      <c r="DC34" s="157"/>
      <c r="DD34" s="157"/>
      <c r="DE34" s="158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150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2"/>
      <c r="EF34" s="150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2"/>
      <c r="ES34" s="150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2"/>
      <c r="FF34" s="150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3"/>
    </row>
    <row r="35" spans="1:174" ht="11.25">
      <c r="A35" s="161"/>
      <c r="B35" s="161"/>
      <c r="C35" s="161"/>
      <c r="D35" s="161"/>
      <c r="E35" s="161"/>
      <c r="F35" s="161"/>
      <c r="G35" s="161"/>
      <c r="H35" s="162"/>
      <c r="I35" s="354" t="s">
        <v>217</v>
      </c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55"/>
      <c r="CN35" s="160" t="s">
        <v>221</v>
      </c>
      <c r="CO35" s="161"/>
      <c r="CP35" s="161"/>
      <c r="CQ35" s="161"/>
      <c r="CR35" s="161"/>
      <c r="CS35" s="161"/>
      <c r="CT35" s="161"/>
      <c r="CU35" s="162"/>
      <c r="CV35" s="268"/>
      <c r="CW35" s="161"/>
      <c r="CX35" s="161"/>
      <c r="CY35" s="161"/>
      <c r="CZ35" s="161"/>
      <c r="DA35" s="161"/>
      <c r="DB35" s="161"/>
      <c r="DC35" s="161"/>
      <c r="DD35" s="161"/>
      <c r="DE35" s="162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56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8"/>
      <c r="EF35" s="256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8"/>
      <c r="ES35" s="256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8"/>
      <c r="FF35" s="256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75"/>
    </row>
    <row r="36" spans="1:174" ht="12" thickBot="1">
      <c r="A36" s="164"/>
      <c r="B36" s="164"/>
      <c r="C36" s="164"/>
      <c r="D36" s="164"/>
      <c r="E36" s="164"/>
      <c r="F36" s="164"/>
      <c r="G36" s="164"/>
      <c r="H36" s="165"/>
      <c r="I36" s="356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265"/>
      <c r="CO36" s="266"/>
      <c r="CP36" s="266"/>
      <c r="CQ36" s="266"/>
      <c r="CR36" s="266"/>
      <c r="CS36" s="266"/>
      <c r="CT36" s="266"/>
      <c r="CU36" s="267"/>
      <c r="CV36" s="269"/>
      <c r="CW36" s="266"/>
      <c r="CX36" s="266"/>
      <c r="CY36" s="266"/>
      <c r="CZ36" s="266"/>
      <c r="DA36" s="266"/>
      <c r="DB36" s="266"/>
      <c r="DC36" s="266"/>
      <c r="DD36" s="266"/>
      <c r="DE36" s="267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259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1"/>
      <c r="EF36" s="259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1"/>
      <c r="ES36" s="259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1"/>
      <c r="FF36" s="259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76"/>
    </row>
    <row r="39" spans="9:96" ht="11.25">
      <c r="I39" s="1" t="s">
        <v>659</v>
      </c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K39" s="358" t="s">
        <v>658</v>
      </c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</row>
    <row r="40" spans="43:96" s="4" customFormat="1" ht="8.25">
      <c r="AQ40" s="231" t="s">
        <v>222</v>
      </c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</row>
    <row r="41" spans="43:96" s="4" customFormat="1" ht="3" customHeight="1"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9:96" ht="11.25">
      <c r="I42" s="1" t="s">
        <v>223</v>
      </c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G42" s="279" t="s">
        <v>314</v>
      </c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CA42" s="164" t="s">
        <v>315</v>
      </c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</row>
    <row r="43" spans="39:96" s="4" customFormat="1" ht="8.25">
      <c r="AM43" s="231" t="s">
        <v>222</v>
      </c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G43" s="231" t="s">
        <v>224</v>
      </c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CA43" s="231" t="s">
        <v>225</v>
      </c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</row>
    <row r="44" spans="39:96" s="4" customFormat="1" ht="3" customHeight="1"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9:38" ht="11.25">
      <c r="I45" s="240" t="s">
        <v>18</v>
      </c>
      <c r="J45" s="240"/>
      <c r="K45" s="164"/>
      <c r="L45" s="164"/>
      <c r="M45" s="164"/>
      <c r="N45" s="241" t="s">
        <v>18</v>
      </c>
      <c r="O45" s="241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240">
        <v>20</v>
      </c>
      <c r="AG45" s="240"/>
      <c r="AH45" s="240"/>
      <c r="AI45" s="242"/>
      <c r="AJ45" s="242"/>
      <c r="AK45" s="242"/>
      <c r="AL45" s="1" t="s">
        <v>4</v>
      </c>
    </row>
    <row r="46" s="3" customFormat="1" ht="12" customHeight="1">
      <c r="A46" s="8"/>
    </row>
    <row r="47" spans="1:174" s="3" customFormat="1" ht="40.5" customHeight="1">
      <c r="A47" s="359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0"/>
      <c r="EL47" s="360"/>
      <c r="EM47" s="360"/>
      <c r="EN47" s="360"/>
      <c r="EO47" s="360"/>
      <c r="EP47" s="360"/>
      <c r="EQ47" s="360"/>
      <c r="ER47" s="360"/>
      <c r="ES47" s="360"/>
      <c r="ET47" s="360"/>
      <c r="EU47" s="360"/>
      <c r="EV47" s="360"/>
      <c r="EW47" s="360"/>
      <c r="EX47" s="360"/>
      <c r="EY47" s="360"/>
      <c r="EZ47" s="360"/>
      <c r="FA47" s="360"/>
      <c r="FB47" s="360"/>
      <c r="FC47" s="360"/>
      <c r="FD47" s="360"/>
      <c r="FE47" s="360"/>
      <c r="FF47" s="360"/>
      <c r="FG47" s="360"/>
      <c r="FH47" s="360"/>
      <c r="FI47" s="360"/>
      <c r="FJ47" s="360"/>
      <c r="FK47" s="360"/>
      <c r="FL47" s="360"/>
      <c r="FM47" s="360"/>
      <c r="FN47" s="360"/>
      <c r="FO47" s="360"/>
      <c r="FP47" s="360"/>
      <c r="FQ47" s="360"/>
      <c r="FR47" s="360"/>
    </row>
    <row r="48" spans="1:174" s="3" customFormat="1" ht="21" customHeight="1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1"/>
      <c r="DS48" s="311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  <c r="FH48" s="311"/>
      <c r="FI48" s="311"/>
      <c r="FJ48" s="311"/>
      <c r="FK48" s="311"/>
      <c r="FL48" s="311"/>
      <c r="FM48" s="311"/>
      <c r="FN48" s="311"/>
      <c r="FO48" s="311"/>
      <c r="FP48" s="311"/>
      <c r="FQ48" s="311"/>
      <c r="FR48" s="311"/>
    </row>
    <row r="49" s="3" customFormat="1" ht="11.25" customHeight="1">
      <c r="A49" s="8"/>
    </row>
    <row r="50" s="3" customFormat="1" ht="11.25" customHeight="1">
      <c r="A50" s="8"/>
    </row>
    <row r="51" s="3" customFormat="1" ht="11.25" customHeight="1">
      <c r="A51" s="8"/>
    </row>
    <row r="52" spans="1:174" s="3" customFormat="1" ht="20.25" customHeight="1">
      <c r="A52" s="361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2"/>
      <c r="CO52" s="362"/>
      <c r="CP52" s="362"/>
      <c r="CQ52" s="362"/>
      <c r="CR52" s="362"/>
      <c r="CS52" s="362"/>
      <c r="CT52" s="362"/>
      <c r="CU52" s="362"/>
      <c r="CV52" s="362"/>
      <c r="CW52" s="362"/>
      <c r="CX52" s="362"/>
      <c r="CY52" s="362"/>
      <c r="CZ52" s="362"/>
      <c r="DA52" s="362"/>
      <c r="DB52" s="362"/>
      <c r="DC52" s="362"/>
      <c r="DD52" s="362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362"/>
      <c r="EA52" s="362"/>
      <c r="EB52" s="362"/>
      <c r="EC52" s="362"/>
      <c r="ED52" s="362"/>
      <c r="EE52" s="362"/>
      <c r="EF52" s="362"/>
      <c r="EG52" s="362"/>
      <c r="EH52" s="362"/>
      <c r="EI52" s="362"/>
      <c r="EJ52" s="362"/>
      <c r="EK52" s="362"/>
      <c r="EL52" s="362"/>
      <c r="EM52" s="362"/>
      <c r="EN52" s="362"/>
      <c r="EO52" s="362"/>
      <c r="EP52" s="362"/>
      <c r="EQ52" s="362"/>
      <c r="ER52" s="362"/>
      <c r="ES52" s="362"/>
      <c r="ET52" s="362"/>
      <c r="EU52" s="362"/>
      <c r="EV52" s="362"/>
      <c r="EW52" s="362"/>
      <c r="EX52" s="362"/>
      <c r="EY52" s="362"/>
      <c r="EZ52" s="362"/>
      <c r="FA52" s="362"/>
      <c r="FB52" s="362"/>
      <c r="FC52" s="362"/>
      <c r="FD52" s="362"/>
      <c r="FE52" s="362"/>
      <c r="FF52" s="362"/>
      <c r="FG52" s="362"/>
      <c r="FH52" s="362"/>
      <c r="FI52" s="362"/>
      <c r="FJ52" s="362"/>
      <c r="FK52" s="362"/>
      <c r="FL52" s="362"/>
      <c r="FM52" s="362"/>
      <c r="FN52" s="362"/>
      <c r="FO52" s="362"/>
      <c r="FP52" s="362"/>
      <c r="FQ52" s="362"/>
      <c r="FR52" s="362"/>
    </row>
    <row r="53" ht="3" customHeight="1"/>
  </sheetData>
  <sheetProtection/>
  <mergeCells count="242">
    <mergeCell ref="I23:CM23"/>
    <mergeCell ref="CN23:CU23"/>
    <mergeCell ref="A3:H5"/>
    <mergeCell ref="A6:H6"/>
    <mergeCell ref="CV6:DE6"/>
    <mergeCell ref="I29:CM29"/>
    <mergeCell ref="CN29:CU29"/>
    <mergeCell ref="A13:H13"/>
    <mergeCell ref="I13:CM13"/>
    <mergeCell ref="CN13:CU13"/>
    <mergeCell ref="I20:CM20"/>
    <mergeCell ref="CN20:CU20"/>
    <mergeCell ref="DF6:DR6"/>
    <mergeCell ref="A11:H11"/>
    <mergeCell ref="I11:CM11"/>
    <mergeCell ref="CN11:CU11"/>
    <mergeCell ref="I12:CM12"/>
    <mergeCell ref="CN12:CU12"/>
    <mergeCell ref="I18:CM18"/>
    <mergeCell ref="CN18:CU18"/>
    <mergeCell ref="A47:FR47"/>
    <mergeCell ref="A52:FR52"/>
    <mergeCell ref="A48:FR48"/>
    <mergeCell ref="I45:J45"/>
    <mergeCell ref="K45:M45"/>
    <mergeCell ref="N45:O45"/>
    <mergeCell ref="Q45:AE45"/>
    <mergeCell ref="FF35:FR36"/>
    <mergeCell ref="AF45:AH45"/>
    <mergeCell ref="AI45:AK45"/>
    <mergeCell ref="AQ39:BH39"/>
    <mergeCell ref="BK39:BV39"/>
    <mergeCell ref="BY39:CR39"/>
    <mergeCell ref="ES34:FE34"/>
    <mergeCell ref="FF34:FR34"/>
    <mergeCell ref="AQ40:BH40"/>
    <mergeCell ref="BK40:BV40"/>
    <mergeCell ref="BY40:CR40"/>
    <mergeCell ref="CN35:CU36"/>
    <mergeCell ref="CV35:DE36"/>
    <mergeCell ref="I36:CM36"/>
    <mergeCell ref="ES32:FE33"/>
    <mergeCell ref="AM43:BD43"/>
    <mergeCell ref="BG42:BX42"/>
    <mergeCell ref="BG43:BX43"/>
    <mergeCell ref="ES35:FE36"/>
    <mergeCell ref="FF32:FR33"/>
    <mergeCell ref="I34:CM34"/>
    <mergeCell ref="CN34:CU34"/>
    <mergeCell ref="CV34:DE34"/>
    <mergeCell ref="DS34:EE34"/>
    <mergeCell ref="CA42:CR42"/>
    <mergeCell ref="CA43:CR43"/>
    <mergeCell ref="DS31:EE31"/>
    <mergeCell ref="AM42:BD42"/>
    <mergeCell ref="CN32:CU33"/>
    <mergeCell ref="CV32:DE33"/>
    <mergeCell ref="I32:CM32"/>
    <mergeCell ref="I33:CM33"/>
    <mergeCell ref="DS32:EE33"/>
    <mergeCell ref="CV31:DE31"/>
    <mergeCell ref="EF31:ER31"/>
    <mergeCell ref="EF32:ER33"/>
    <mergeCell ref="DS35:EE36"/>
    <mergeCell ref="EF35:ER36"/>
    <mergeCell ref="A32:H33"/>
    <mergeCell ref="A35:H36"/>
    <mergeCell ref="I35:CM35"/>
    <mergeCell ref="A34:H34"/>
    <mergeCell ref="EF34:ER34"/>
    <mergeCell ref="FF30:FR30"/>
    <mergeCell ref="A30:H30"/>
    <mergeCell ref="I30:CM30"/>
    <mergeCell ref="CN30:CU30"/>
    <mergeCell ref="CV30:DE30"/>
    <mergeCell ref="ES31:FE31"/>
    <mergeCell ref="FF31:FR31"/>
    <mergeCell ref="A31:H31"/>
    <mergeCell ref="I31:CM31"/>
    <mergeCell ref="CN31:CU31"/>
    <mergeCell ref="I28:CM28"/>
    <mergeCell ref="CN28:CU28"/>
    <mergeCell ref="CV28:DE28"/>
    <mergeCell ref="DS30:EE30"/>
    <mergeCell ref="EF30:ER30"/>
    <mergeCell ref="ES30:FE30"/>
    <mergeCell ref="FF27:FR27"/>
    <mergeCell ref="A27:H27"/>
    <mergeCell ref="I27:CM27"/>
    <mergeCell ref="CN27:CU27"/>
    <mergeCell ref="CV27:DE27"/>
    <mergeCell ref="DS28:EE28"/>
    <mergeCell ref="EF28:ER28"/>
    <mergeCell ref="ES28:FE28"/>
    <mergeCell ref="FF28:FR28"/>
    <mergeCell ref="A28:H28"/>
    <mergeCell ref="I26:CM26"/>
    <mergeCell ref="CN26:CU26"/>
    <mergeCell ref="CV26:DE26"/>
    <mergeCell ref="DS27:EE27"/>
    <mergeCell ref="EF27:ER27"/>
    <mergeCell ref="ES27:FE27"/>
    <mergeCell ref="FF25:FR25"/>
    <mergeCell ref="A25:H25"/>
    <mergeCell ref="I25:CM25"/>
    <mergeCell ref="CN25:CU25"/>
    <mergeCell ref="CV25:DE25"/>
    <mergeCell ref="DS26:EE26"/>
    <mergeCell ref="EF26:ER26"/>
    <mergeCell ref="ES26:FE26"/>
    <mergeCell ref="FF26:FR26"/>
    <mergeCell ref="A26:H26"/>
    <mergeCell ref="I24:CM24"/>
    <mergeCell ref="CN24:CU24"/>
    <mergeCell ref="CV24:DE24"/>
    <mergeCell ref="DS25:EE25"/>
    <mergeCell ref="EF25:ER25"/>
    <mergeCell ref="ES25:FE25"/>
    <mergeCell ref="FF22:FR22"/>
    <mergeCell ref="A22:H22"/>
    <mergeCell ref="I22:CM22"/>
    <mergeCell ref="CN22:CU22"/>
    <mergeCell ref="CV22:DE22"/>
    <mergeCell ref="DS24:EE24"/>
    <mergeCell ref="EF24:ER24"/>
    <mergeCell ref="ES24:FE24"/>
    <mergeCell ref="FF24:FR24"/>
    <mergeCell ref="A24:H24"/>
    <mergeCell ref="I21:CM21"/>
    <mergeCell ref="CN21:CU21"/>
    <mergeCell ref="CV21:DE21"/>
    <mergeCell ref="DS22:EE22"/>
    <mergeCell ref="EF22:ER22"/>
    <mergeCell ref="ES22:FE22"/>
    <mergeCell ref="FF19:FR19"/>
    <mergeCell ref="A19:H19"/>
    <mergeCell ref="I19:CM19"/>
    <mergeCell ref="CN19:CU19"/>
    <mergeCell ref="CV19:DE19"/>
    <mergeCell ref="DS21:EE21"/>
    <mergeCell ref="EF21:ER21"/>
    <mergeCell ref="ES21:FE21"/>
    <mergeCell ref="FF21:FR21"/>
    <mergeCell ref="A21:H21"/>
    <mergeCell ref="CV18:DE18"/>
    <mergeCell ref="DS19:EE19"/>
    <mergeCell ref="EF19:ER19"/>
    <mergeCell ref="ES19:FE19"/>
    <mergeCell ref="FF17:FR17"/>
    <mergeCell ref="A17:H17"/>
    <mergeCell ref="I17:CM17"/>
    <mergeCell ref="CN17:CU17"/>
    <mergeCell ref="CV17:DE17"/>
    <mergeCell ref="DS18:EE18"/>
    <mergeCell ref="EF18:ER18"/>
    <mergeCell ref="ES18:FE18"/>
    <mergeCell ref="FF18:FR18"/>
    <mergeCell ref="A18:H18"/>
    <mergeCell ref="I16:CM16"/>
    <mergeCell ref="CN16:CU16"/>
    <mergeCell ref="CV16:DE16"/>
    <mergeCell ref="DS17:EE17"/>
    <mergeCell ref="EF17:ER17"/>
    <mergeCell ref="ES17:FE17"/>
    <mergeCell ref="FF15:FR15"/>
    <mergeCell ref="A15:H15"/>
    <mergeCell ref="I15:CM15"/>
    <mergeCell ref="CN15:CU15"/>
    <mergeCell ref="CV15:DE15"/>
    <mergeCell ref="DS16:EE16"/>
    <mergeCell ref="EF16:ER16"/>
    <mergeCell ref="ES16:FE16"/>
    <mergeCell ref="FF16:FR16"/>
    <mergeCell ref="A16:H16"/>
    <mergeCell ref="I14:CM14"/>
    <mergeCell ref="CN14:CU14"/>
    <mergeCell ref="CV14:DE14"/>
    <mergeCell ref="DS15:EE15"/>
    <mergeCell ref="EF15:ER15"/>
    <mergeCell ref="ES15:FE15"/>
    <mergeCell ref="FF10:FR10"/>
    <mergeCell ref="A10:H10"/>
    <mergeCell ref="I10:CM10"/>
    <mergeCell ref="CN10:CU10"/>
    <mergeCell ref="CV10:DE10"/>
    <mergeCell ref="DS14:EE14"/>
    <mergeCell ref="EF14:ER14"/>
    <mergeCell ref="ES14:FE14"/>
    <mergeCell ref="FF14:FR14"/>
    <mergeCell ref="A14:H14"/>
    <mergeCell ref="I9:CM9"/>
    <mergeCell ref="CN9:CU9"/>
    <mergeCell ref="CV9:DE9"/>
    <mergeCell ref="DS10:EE10"/>
    <mergeCell ref="EF10:ER10"/>
    <mergeCell ref="ES10:FE10"/>
    <mergeCell ref="FF8:FR8"/>
    <mergeCell ref="A8:H8"/>
    <mergeCell ref="I8:CM8"/>
    <mergeCell ref="CN8:CU8"/>
    <mergeCell ref="CV8:DE8"/>
    <mergeCell ref="DS9:EE9"/>
    <mergeCell ref="EF9:ER9"/>
    <mergeCell ref="ES9:FE9"/>
    <mergeCell ref="FF9:FR9"/>
    <mergeCell ref="A9:H9"/>
    <mergeCell ref="ES7:FE7"/>
    <mergeCell ref="I6:CM6"/>
    <mergeCell ref="CN6:CU6"/>
    <mergeCell ref="DS8:EE8"/>
    <mergeCell ref="EF8:ER8"/>
    <mergeCell ref="ES8:FE8"/>
    <mergeCell ref="ES5:FE5"/>
    <mergeCell ref="FF4:FR5"/>
    <mergeCell ref="EL4:EN4"/>
    <mergeCell ref="B1:FQ1"/>
    <mergeCell ref="A7:H7"/>
    <mergeCell ref="I7:CM7"/>
    <mergeCell ref="CN7:CU7"/>
    <mergeCell ref="CV7:DE7"/>
    <mergeCell ref="DS7:EE7"/>
    <mergeCell ref="EF7:ER7"/>
    <mergeCell ref="EB4:EE4"/>
    <mergeCell ref="EF4:EK4"/>
    <mergeCell ref="FB4:FE4"/>
    <mergeCell ref="FF7:FR7"/>
    <mergeCell ref="DS6:EE6"/>
    <mergeCell ref="EF6:ER6"/>
    <mergeCell ref="ES6:FE6"/>
    <mergeCell ref="FF6:FR6"/>
    <mergeCell ref="DS5:EE5"/>
    <mergeCell ref="EF5:ER5"/>
    <mergeCell ref="EO4:ER4"/>
    <mergeCell ref="ES4:EX4"/>
    <mergeCell ref="EY4:FA4"/>
    <mergeCell ref="I3:CM5"/>
    <mergeCell ref="CN3:CU5"/>
    <mergeCell ref="CV3:DE5"/>
    <mergeCell ref="DS3:FR3"/>
    <mergeCell ref="DS4:DX4"/>
    <mergeCell ref="DY4:EA4"/>
    <mergeCell ref="DF3:DR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0">
      <selection activeCell="G24" sqref="G24"/>
    </sheetView>
  </sheetViews>
  <sheetFormatPr defaultColWidth="9.00390625" defaultRowHeight="12.75"/>
  <cols>
    <col min="1" max="1" width="6.125" style="41" customWidth="1"/>
    <col min="2" max="2" width="37.625" style="41" customWidth="1"/>
    <col min="3" max="3" width="10.625" style="41" customWidth="1"/>
    <col min="4" max="4" width="14.00390625" style="41" customWidth="1"/>
    <col min="5" max="5" width="18.875" style="41" customWidth="1"/>
    <col min="6" max="6" width="10.875" style="41" bestFit="1" customWidth="1"/>
    <col min="7" max="7" width="12.75390625" style="41" bestFit="1" customWidth="1"/>
    <col min="8" max="16384" width="9.125" style="41" customWidth="1"/>
  </cols>
  <sheetData>
    <row r="1" spans="1:9" ht="12.75" hidden="1">
      <c r="A1" s="38"/>
      <c r="B1" s="39"/>
      <c r="C1" s="374" t="s">
        <v>316</v>
      </c>
      <c r="D1" s="375"/>
      <c r="E1" s="375"/>
      <c r="F1" s="40"/>
      <c r="G1" s="40"/>
      <c r="H1" s="40"/>
      <c r="I1" s="40"/>
    </row>
    <row r="2" spans="1:9" ht="12.75" hidden="1">
      <c r="A2" s="38"/>
      <c r="B2" s="40"/>
      <c r="C2" s="375"/>
      <c r="D2" s="375"/>
      <c r="E2" s="375"/>
      <c r="F2" s="40"/>
      <c r="G2" s="40"/>
      <c r="H2" s="40"/>
      <c r="I2" s="40"/>
    </row>
    <row r="3" spans="1:9" ht="12.75" hidden="1">
      <c r="A3" s="38"/>
      <c r="B3" s="40"/>
      <c r="C3" s="375"/>
      <c r="D3" s="375"/>
      <c r="E3" s="375"/>
      <c r="F3" s="40"/>
      <c r="G3" s="40"/>
      <c r="H3" s="40"/>
      <c r="I3" s="40"/>
    </row>
    <row r="4" spans="1:9" ht="12.75" hidden="1">
      <c r="A4" s="38"/>
      <c r="B4" s="40"/>
      <c r="C4" s="375"/>
      <c r="D4" s="375"/>
      <c r="E4" s="375"/>
      <c r="F4" s="40"/>
      <c r="G4" s="40"/>
      <c r="H4" s="40"/>
      <c r="I4" s="40"/>
    </row>
    <row r="5" spans="1:9" ht="12.75" hidden="1">
      <c r="A5" s="38"/>
      <c r="B5" s="40"/>
      <c r="C5" s="375"/>
      <c r="D5" s="375"/>
      <c r="E5" s="375"/>
      <c r="F5" s="40"/>
      <c r="G5" s="40"/>
      <c r="H5" s="40"/>
      <c r="I5" s="40"/>
    </row>
    <row r="6" spans="1:9" ht="1.5" customHeight="1">
      <c r="A6" s="38"/>
      <c r="B6" s="40"/>
      <c r="C6" s="40"/>
      <c r="D6" s="40"/>
      <c r="E6" s="40"/>
      <c r="F6" s="40"/>
      <c r="G6" s="40"/>
      <c r="H6" s="40"/>
      <c r="I6" s="40"/>
    </row>
    <row r="7" spans="1:9" ht="12.75">
      <c r="A7" s="38"/>
      <c r="B7" s="38"/>
      <c r="C7" s="38"/>
      <c r="D7" s="38"/>
      <c r="E7" s="40"/>
      <c r="F7" s="40"/>
      <c r="G7" s="40"/>
      <c r="H7" s="40"/>
      <c r="I7" s="40"/>
    </row>
    <row r="8" spans="1:9" ht="12.75">
      <c r="A8" s="372" t="s">
        <v>317</v>
      </c>
      <c r="B8" s="372"/>
      <c r="C8" s="372"/>
      <c r="D8" s="372"/>
      <c r="E8" s="372"/>
      <c r="F8" s="372"/>
      <c r="G8" s="42"/>
      <c r="H8" s="42"/>
      <c r="I8" s="42"/>
    </row>
    <row r="9" spans="1:9" ht="12.75">
      <c r="A9" s="372" t="s">
        <v>318</v>
      </c>
      <c r="B9" s="372"/>
      <c r="C9" s="372"/>
      <c r="D9" s="372"/>
      <c r="E9" s="372"/>
      <c r="F9" s="372"/>
      <c r="G9" s="42"/>
      <c r="H9" s="42"/>
      <c r="I9" s="42"/>
    </row>
    <row r="10" spans="1:9" ht="12.75">
      <c r="A10" s="372" t="s">
        <v>319</v>
      </c>
      <c r="B10" s="372"/>
      <c r="C10" s="372"/>
      <c r="D10" s="372"/>
      <c r="E10" s="372"/>
      <c r="F10" s="372"/>
      <c r="G10" s="42"/>
      <c r="H10" s="42"/>
      <c r="I10" s="42"/>
    </row>
    <row r="11" spans="1:6" ht="12.75">
      <c r="A11" s="38"/>
      <c r="B11" s="38"/>
      <c r="C11" s="38"/>
      <c r="D11" s="38"/>
      <c r="E11" s="38"/>
      <c r="F11" s="38"/>
    </row>
    <row r="12" spans="1:9" ht="12.75">
      <c r="A12" s="372" t="s">
        <v>320</v>
      </c>
      <c r="B12" s="372"/>
      <c r="C12" s="372"/>
      <c r="D12" s="372"/>
      <c r="E12" s="372"/>
      <c r="F12" s="372"/>
      <c r="G12" s="42"/>
      <c r="H12" s="42"/>
      <c r="I12" s="42"/>
    </row>
    <row r="13" spans="1:6" ht="12.75">
      <c r="A13" s="38"/>
      <c r="B13" s="38"/>
      <c r="C13" s="38"/>
      <c r="D13" s="38"/>
      <c r="E13" s="38"/>
      <c r="F13" s="38"/>
    </row>
    <row r="14" spans="1:6" ht="12.75">
      <c r="A14" s="372" t="s">
        <v>321</v>
      </c>
      <c r="B14" s="372"/>
      <c r="C14" s="372"/>
      <c r="D14" s="372"/>
      <c r="E14" s="372"/>
      <c r="F14" s="372"/>
    </row>
    <row r="15" spans="1:6" ht="12.75">
      <c r="A15" s="372" t="s">
        <v>322</v>
      </c>
      <c r="B15" s="372"/>
      <c r="C15" s="372"/>
      <c r="D15" s="372"/>
      <c r="E15" s="372"/>
      <c r="F15" s="372"/>
    </row>
    <row r="16" spans="1:6" ht="12.75">
      <c r="A16" s="38"/>
      <c r="B16" s="38"/>
      <c r="C16" s="38"/>
      <c r="D16" s="38"/>
      <c r="E16" s="38"/>
      <c r="F16" s="38"/>
    </row>
    <row r="17" spans="1:6" s="44" customFormat="1" ht="13.5">
      <c r="A17" s="43" t="s">
        <v>323</v>
      </c>
      <c r="B17" s="43"/>
      <c r="C17" s="43"/>
      <c r="D17" s="43"/>
      <c r="E17" s="43"/>
      <c r="F17" s="43"/>
    </row>
    <row r="18" spans="1:6" s="44" customFormat="1" ht="12.75">
      <c r="A18" s="43"/>
      <c r="B18" s="368" t="s">
        <v>324</v>
      </c>
      <c r="C18" s="368"/>
      <c r="D18" s="368"/>
      <c r="E18" s="368"/>
      <c r="F18" s="43"/>
    </row>
    <row r="19" spans="1:6" s="44" customFormat="1" ht="13.5">
      <c r="A19" s="43" t="s">
        <v>325</v>
      </c>
      <c r="B19" s="43"/>
      <c r="C19" s="45"/>
      <c r="D19" s="45"/>
      <c r="E19" s="45"/>
      <c r="F19" s="43"/>
    </row>
    <row r="20" spans="1:6" ht="13.5">
      <c r="A20" s="371" t="s">
        <v>326</v>
      </c>
      <c r="B20" s="371"/>
      <c r="C20" s="371"/>
      <c r="D20" s="371"/>
      <c r="E20" s="371"/>
      <c r="F20" s="38"/>
    </row>
    <row r="21" spans="1:7" ht="26.25" customHeight="1">
      <c r="A21" s="46" t="s">
        <v>327</v>
      </c>
      <c r="B21" s="46" t="s">
        <v>1</v>
      </c>
      <c r="C21" s="46" t="s">
        <v>328</v>
      </c>
      <c r="D21" s="46" t="s">
        <v>329</v>
      </c>
      <c r="E21" s="46" t="s">
        <v>6</v>
      </c>
      <c r="F21" s="47"/>
      <c r="G21" s="48"/>
    </row>
    <row r="22" spans="1:6" ht="12.75">
      <c r="A22" s="49" t="s">
        <v>330</v>
      </c>
      <c r="B22" s="50" t="s">
        <v>331</v>
      </c>
      <c r="C22" s="49"/>
      <c r="D22" s="49"/>
      <c r="E22" s="51">
        <f>SUM(E23+E31+E35)</f>
        <v>33295121.619999997</v>
      </c>
      <c r="F22" s="144">
        <v>25899478.83</v>
      </c>
    </row>
    <row r="23" spans="1:7" ht="12.75">
      <c r="A23" s="49"/>
      <c r="B23" s="50" t="s">
        <v>567</v>
      </c>
      <c r="C23" s="49"/>
      <c r="D23" s="49"/>
      <c r="E23" s="51">
        <f>SUM(E24:E30)</f>
        <v>22307580.119999997</v>
      </c>
      <c r="F23" s="38">
        <v>22307581.33</v>
      </c>
      <c r="G23" s="146">
        <f>E23-F23</f>
        <v>-1.2100000008940697</v>
      </c>
    </row>
    <row r="24" spans="1:6" ht="77.25" customHeight="1">
      <c r="A24" s="49" t="s">
        <v>332</v>
      </c>
      <c r="B24" s="52" t="s">
        <v>568</v>
      </c>
      <c r="C24" s="49">
        <v>41</v>
      </c>
      <c r="D24" s="49">
        <v>136021.83</v>
      </c>
      <c r="E24" s="51">
        <f>C24*D24</f>
        <v>5576895.029999999</v>
      </c>
      <c r="F24" s="38"/>
    </row>
    <row r="25" spans="1:6" ht="12.75" hidden="1">
      <c r="A25" s="49" t="s">
        <v>333</v>
      </c>
      <c r="B25" s="49"/>
      <c r="C25" s="49"/>
      <c r="D25" s="49"/>
      <c r="E25" s="51"/>
      <c r="F25" s="38"/>
    </row>
    <row r="26" spans="1:6" ht="12.75" hidden="1">
      <c r="A26" s="49"/>
      <c r="B26" s="49"/>
      <c r="C26" s="49"/>
      <c r="D26" s="49"/>
      <c r="E26" s="51"/>
      <c r="F26" s="38"/>
    </row>
    <row r="27" spans="1:6" ht="12.75" hidden="1">
      <c r="A27" s="49"/>
      <c r="B27" s="49"/>
      <c r="C27" s="49"/>
      <c r="D27" s="49"/>
      <c r="E27" s="51"/>
      <c r="F27" s="38"/>
    </row>
    <row r="28" spans="1:6" ht="12.75" hidden="1">
      <c r="A28" s="49"/>
      <c r="B28" s="49"/>
      <c r="C28" s="49"/>
      <c r="D28" s="49"/>
      <c r="E28" s="51"/>
      <c r="F28" s="38"/>
    </row>
    <row r="29" spans="1:6" ht="12.75">
      <c r="A29" s="143" t="s">
        <v>178</v>
      </c>
      <c r="B29" s="49" t="s">
        <v>569</v>
      </c>
      <c r="C29" s="49">
        <v>40</v>
      </c>
      <c r="D29" s="49">
        <v>136021.83</v>
      </c>
      <c r="E29" s="51">
        <f>C29*D29</f>
        <v>5440873.199999999</v>
      </c>
      <c r="F29" s="38"/>
    </row>
    <row r="30" spans="1:7" ht="12.75">
      <c r="A30" s="143" t="s">
        <v>180</v>
      </c>
      <c r="B30" s="49" t="s">
        <v>570</v>
      </c>
      <c r="C30" s="49">
        <v>83</v>
      </c>
      <c r="D30" s="49">
        <v>136021.83</v>
      </c>
      <c r="E30" s="51">
        <f>C30*D30</f>
        <v>11289811.889999999</v>
      </c>
      <c r="F30" s="145"/>
      <c r="G30" s="146"/>
    </row>
    <row r="31" spans="1:6" ht="12.75">
      <c r="A31" s="143"/>
      <c r="B31" s="50" t="s">
        <v>571</v>
      </c>
      <c r="C31" s="49"/>
      <c r="D31" s="49"/>
      <c r="E31" s="51">
        <f>SUM(E32:E34)</f>
        <v>3961589</v>
      </c>
      <c r="F31" s="38"/>
    </row>
    <row r="32" spans="1:6" ht="12.75">
      <c r="A32" s="143"/>
      <c r="B32" s="49" t="s">
        <v>568</v>
      </c>
      <c r="C32" s="49">
        <v>41</v>
      </c>
      <c r="D32" s="49">
        <v>24111</v>
      </c>
      <c r="E32" s="51">
        <f>C32*D32</f>
        <v>988551</v>
      </c>
      <c r="F32" s="38"/>
    </row>
    <row r="33" spans="1:6" ht="12.75">
      <c r="A33" s="143"/>
      <c r="B33" s="49" t="s">
        <v>569</v>
      </c>
      <c r="C33" s="49">
        <v>40</v>
      </c>
      <c r="D33" s="49">
        <v>23725</v>
      </c>
      <c r="E33" s="51">
        <f>C33*D33</f>
        <v>949000</v>
      </c>
      <c r="F33" s="38"/>
    </row>
    <row r="34" spans="1:6" ht="12.75">
      <c r="A34" s="143"/>
      <c r="B34" s="49" t="s">
        <v>570</v>
      </c>
      <c r="C34" s="49">
        <v>83</v>
      </c>
      <c r="D34" s="49">
        <v>24386</v>
      </c>
      <c r="E34" s="51">
        <f>C34*D34</f>
        <v>2024038</v>
      </c>
      <c r="F34" s="38"/>
    </row>
    <row r="35" spans="1:6" ht="15" customHeight="1">
      <c r="A35" s="49" t="s">
        <v>334</v>
      </c>
      <c r="B35" s="53" t="s">
        <v>335</v>
      </c>
      <c r="C35" s="54" t="s">
        <v>35</v>
      </c>
      <c r="D35" s="54" t="s">
        <v>35</v>
      </c>
      <c r="E35" s="51">
        <v>7025952.5</v>
      </c>
      <c r="F35" s="38"/>
    </row>
    <row r="36" spans="1:6" ht="12.75" hidden="1">
      <c r="A36" s="49"/>
      <c r="B36" s="49"/>
      <c r="C36" s="49"/>
      <c r="D36" s="49"/>
      <c r="E36" s="51"/>
      <c r="F36" s="38"/>
    </row>
    <row r="37" spans="1:6" ht="12.75" hidden="1">
      <c r="A37" s="49"/>
      <c r="B37" s="49"/>
      <c r="C37" s="49"/>
      <c r="D37" s="49"/>
      <c r="E37" s="51"/>
      <c r="F37" s="38"/>
    </row>
    <row r="38" spans="1:6" ht="12.75">
      <c r="A38" s="49"/>
      <c r="B38" s="50" t="s">
        <v>336</v>
      </c>
      <c r="C38" s="50"/>
      <c r="D38" s="50"/>
      <c r="E38" s="55"/>
      <c r="F38" s="38"/>
    </row>
    <row r="39" spans="1:6" ht="12.75">
      <c r="A39" s="56"/>
      <c r="B39" s="56"/>
      <c r="C39" s="56"/>
      <c r="D39" s="56"/>
      <c r="E39" s="57"/>
      <c r="F39" s="38"/>
    </row>
    <row r="40" spans="1:6" s="44" customFormat="1" ht="12.75" hidden="1">
      <c r="A40" s="43" t="s">
        <v>337</v>
      </c>
      <c r="B40" s="43"/>
      <c r="C40" s="43"/>
      <c r="D40" s="43"/>
      <c r="E40" s="43"/>
      <c r="F40" s="43"/>
    </row>
    <row r="41" spans="1:6" s="44" customFormat="1" ht="12.75" hidden="1">
      <c r="A41" s="43"/>
      <c r="B41" s="368" t="s">
        <v>338</v>
      </c>
      <c r="C41" s="368"/>
      <c r="D41" s="368"/>
      <c r="E41" s="368"/>
      <c r="F41" s="43"/>
    </row>
    <row r="42" spans="1:6" s="44" customFormat="1" ht="12.75" hidden="1">
      <c r="A42" s="43" t="s">
        <v>339</v>
      </c>
      <c r="B42" s="43"/>
      <c r="C42" s="373"/>
      <c r="D42" s="373"/>
      <c r="E42" s="373"/>
      <c r="F42" s="43"/>
    </row>
    <row r="43" spans="1:6" ht="12.75" hidden="1">
      <c r="A43" s="56"/>
      <c r="B43" s="56"/>
      <c r="C43" s="56"/>
      <c r="D43" s="56"/>
      <c r="E43" s="56"/>
      <c r="F43" s="38"/>
    </row>
    <row r="44" spans="1:7" ht="27.75" customHeight="1" hidden="1">
      <c r="A44" s="46" t="s">
        <v>327</v>
      </c>
      <c r="B44" s="46" t="s">
        <v>1</v>
      </c>
      <c r="C44" s="46" t="s">
        <v>328</v>
      </c>
      <c r="D44" s="46" t="s">
        <v>329</v>
      </c>
      <c r="E44" s="46" t="s">
        <v>6</v>
      </c>
      <c r="F44" s="47"/>
      <c r="G44" s="48"/>
    </row>
    <row r="45" spans="1:6" ht="12.75" hidden="1">
      <c r="A45" s="49" t="s">
        <v>330</v>
      </c>
      <c r="B45" s="49" t="s">
        <v>331</v>
      </c>
      <c r="C45" s="49"/>
      <c r="D45" s="49"/>
      <c r="E45" s="51">
        <v>0</v>
      </c>
      <c r="F45" s="38"/>
    </row>
    <row r="46" spans="1:6" ht="12.75" hidden="1">
      <c r="A46" s="49" t="s">
        <v>332</v>
      </c>
      <c r="B46" s="52"/>
      <c r="C46" s="49"/>
      <c r="D46" s="49"/>
      <c r="E46" s="51"/>
      <c r="F46" s="38"/>
    </row>
    <row r="47" spans="1:6" ht="12.75" hidden="1">
      <c r="A47" s="49" t="s">
        <v>333</v>
      </c>
      <c r="B47" s="49"/>
      <c r="C47" s="49"/>
      <c r="D47" s="49"/>
      <c r="E47" s="51"/>
      <c r="F47" s="38"/>
    </row>
    <row r="48" spans="1:6" ht="12.75" hidden="1">
      <c r="A48" s="49"/>
      <c r="B48" s="49"/>
      <c r="C48" s="49"/>
      <c r="D48" s="49"/>
      <c r="E48" s="51"/>
      <c r="F48" s="38"/>
    </row>
    <row r="49" spans="1:6" ht="12.75" hidden="1">
      <c r="A49" s="49"/>
      <c r="B49" s="49"/>
      <c r="C49" s="49"/>
      <c r="D49" s="49"/>
      <c r="E49" s="51"/>
      <c r="F49" s="38"/>
    </row>
    <row r="50" spans="1:6" ht="12.75" hidden="1">
      <c r="A50" s="49"/>
      <c r="B50" s="49"/>
      <c r="C50" s="49"/>
      <c r="D50" s="49"/>
      <c r="E50" s="51"/>
      <c r="F50" s="38"/>
    </row>
    <row r="51" spans="1:6" ht="12.75" hidden="1">
      <c r="A51" s="49" t="s">
        <v>334</v>
      </c>
      <c r="B51" s="49" t="s">
        <v>340</v>
      </c>
      <c r="C51" s="54" t="s">
        <v>35</v>
      </c>
      <c r="D51" s="54" t="s">
        <v>35</v>
      </c>
      <c r="E51" s="51"/>
      <c r="F51" s="38"/>
    </row>
    <row r="52" spans="1:6" ht="12.75" hidden="1">
      <c r="A52" s="49"/>
      <c r="B52" s="49"/>
      <c r="C52" s="49"/>
      <c r="D52" s="49"/>
      <c r="E52" s="51"/>
      <c r="F52" s="38"/>
    </row>
    <row r="53" spans="1:6" ht="12.75" hidden="1">
      <c r="A53" s="49"/>
      <c r="B53" s="49"/>
      <c r="C53" s="49"/>
      <c r="D53" s="49"/>
      <c r="E53" s="51"/>
      <c r="F53" s="38"/>
    </row>
    <row r="54" spans="1:6" ht="12.75" hidden="1">
      <c r="A54" s="49"/>
      <c r="B54" s="50" t="s">
        <v>336</v>
      </c>
      <c r="C54" s="50"/>
      <c r="D54" s="50"/>
      <c r="E54" s="55">
        <f>E51+E45</f>
        <v>0</v>
      </c>
      <c r="F54" s="38"/>
    </row>
    <row r="55" spans="1:6" ht="3" customHeight="1">
      <c r="A55" s="56"/>
      <c r="B55" s="56"/>
      <c r="C55" s="56"/>
      <c r="D55" s="56"/>
      <c r="E55" s="57"/>
      <c r="F55" s="38"/>
    </row>
    <row r="56" spans="1:6" ht="12.75">
      <c r="A56" s="369" t="s">
        <v>341</v>
      </c>
      <c r="B56" s="369"/>
      <c r="C56" s="369"/>
      <c r="D56" s="369"/>
      <c r="E56" s="369"/>
      <c r="F56" s="38"/>
    </row>
    <row r="57" spans="1:6" s="44" customFormat="1" ht="18" customHeight="1">
      <c r="A57" s="43" t="s">
        <v>572</v>
      </c>
      <c r="B57" s="43"/>
      <c r="C57" s="43"/>
      <c r="D57" s="43"/>
      <c r="E57" s="43"/>
      <c r="F57" s="43"/>
    </row>
    <row r="58" spans="1:6" s="44" customFormat="1" ht="5.25" customHeight="1">
      <c r="A58" s="43"/>
      <c r="B58" s="368" t="s">
        <v>342</v>
      </c>
      <c r="C58" s="368"/>
      <c r="D58" s="368"/>
      <c r="E58" s="368"/>
      <c r="F58" s="43"/>
    </row>
    <row r="59" spans="1:6" s="44" customFormat="1" ht="13.5">
      <c r="A59" s="43" t="s">
        <v>343</v>
      </c>
      <c r="B59" s="43"/>
      <c r="C59" s="45"/>
      <c r="D59" s="45"/>
      <c r="E59" s="45"/>
      <c r="F59" s="43"/>
    </row>
    <row r="60" spans="1:6" ht="12.75">
      <c r="A60" s="56"/>
      <c r="B60" s="56"/>
      <c r="C60" s="56"/>
      <c r="D60" s="56"/>
      <c r="E60" s="56"/>
      <c r="F60" s="38"/>
    </row>
    <row r="61" spans="1:6" ht="26.25" customHeight="1">
      <c r="A61" s="46" t="s">
        <v>327</v>
      </c>
      <c r="B61" s="46" t="s">
        <v>1</v>
      </c>
      <c r="C61" s="46" t="s">
        <v>328</v>
      </c>
      <c r="D61" s="46" t="s">
        <v>329</v>
      </c>
      <c r="E61" s="46" t="s">
        <v>6</v>
      </c>
      <c r="F61" s="38"/>
    </row>
    <row r="62" spans="1:6" ht="50.25" customHeight="1">
      <c r="A62" s="58" t="s">
        <v>330</v>
      </c>
      <c r="B62" s="52" t="s">
        <v>344</v>
      </c>
      <c r="C62" s="49">
        <v>1</v>
      </c>
      <c r="D62" s="51">
        <v>9344</v>
      </c>
      <c r="E62" s="51">
        <f>C62*D62</f>
        <v>9344</v>
      </c>
      <c r="F62" s="38"/>
    </row>
    <row r="63" spans="1:6" ht="52.5" customHeight="1">
      <c r="A63" s="58" t="s">
        <v>334</v>
      </c>
      <c r="B63" s="52" t="s">
        <v>573</v>
      </c>
      <c r="C63" s="49">
        <v>4</v>
      </c>
      <c r="D63" s="51">
        <v>89315</v>
      </c>
      <c r="E63" s="51">
        <f>C63*D63</f>
        <v>357260</v>
      </c>
      <c r="F63" s="38"/>
    </row>
    <row r="64" spans="1:6" ht="64.5" customHeight="1">
      <c r="A64" s="58" t="s">
        <v>345</v>
      </c>
      <c r="B64" s="52" t="s">
        <v>574</v>
      </c>
      <c r="C64" s="49">
        <v>45</v>
      </c>
      <c r="D64" s="51">
        <v>11400</v>
      </c>
      <c r="E64" s="51">
        <f>C64*D64</f>
        <v>513000</v>
      </c>
      <c r="F64" s="38"/>
    </row>
    <row r="65" spans="1:6" ht="12.75" hidden="1">
      <c r="A65" s="58"/>
      <c r="B65" s="52"/>
      <c r="C65" s="49"/>
      <c r="D65" s="51"/>
      <c r="E65" s="51"/>
      <c r="F65" s="38"/>
    </row>
    <row r="66" spans="1:6" ht="63.75">
      <c r="A66" s="58">
        <v>4</v>
      </c>
      <c r="B66" s="52" t="s">
        <v>575</v>
      </c>
      <c r="C66" s="49">
        <v>30</v>
      </c>
      <c r="D66" s="51">
        <v>8105.43</v>
      </c>
      <c r="E66" s="51">
        <v>243163</v>
      </c>
      <c r="F66" s="38"/>
    </row>
    <row r="67" spans="1:6" ht="63.75">
      <c r="A67" s="58">
        <v>5</v>
      </c>
      <c r="B67" s="52" t="s">
        <v>575</v>
      </c>
      <c r="C67" s="49">
        <v>73</v>
      </c>
      <c r="D67" s="51">
        <v>913.14</v>
      </c>
      <c r="E67" s="51">
        <v>666500</v>
      </c>
      <c r="F67" s="38"/>
    </row>
    <row r="68" spans="1:6" ht="38.25">
      <c r="A68" s="58">
        <v>6</v>
      </c>
      <c r="B68" s="52" t="s">
        <v>576</v>
      </c>
      <c r="C68" s="49">
        <v>43</v>
      </c>
      <c r="D68" s="51"/>
      <c r="E68" s="51">
        <v>120000</v>
      </c>
      <c r="F68" s="38"/>
    </row>
    <row r="69" spans="1:6" ht="25.5">
      <c r="A69" s="58">
        <v>7</v>
      </c>
      <c r="B69" s="52" t="s">
        <v>577</v>
      </c>
      <c r="C69" s="49">
        <v>1</v>
      </c>
      <c r="D69" s="51"/>
      <c r="E69" s="51">
        <v>625000</v>
      </c>
      <c r="F69" s="38"/>
    </row>
    <row r="70" spans="1:6" ht="38.25">
      <c r="A70" s="58">
        <v>8</v>
      </c>
      <c r="B70" s="52" t="s">
        <v>578</v>
      </c>
      <c r="C70" s="49">
        <v>1</v>
      </c>
      <c r="D70" s="51"/>
      <c r="E70" s="51">
        <v>8000</v>
      </c>
      <c r="F70" s="38"/>
    </row>
    <row r="71" spans="1:6" ht="76.5">
      <c r="A71" s="58">
        <v>9</v>
      </c>
      <c r="B71" s="52" t="s">
        <v>579</v>
      </c>
      <c r="C71" s="49">
        <v>1</v>
      </c>
      <c r="D71" s="51"/>
      <c r="E71" s="51">
        <v>184785</v>
      </c>
      <c r="F71" s="38"/>
    </row>
    <row r="72" spans="1:6" ht="76.5">
      <c r="A72" s="58">
        <v>10</v>
      </c>
      <c r="B72" s="52" t="s">
        <v>580</v>
      </c>
      <c r="C72" s="49">
        <v>105</v>
      </c>
      <c r="D72" s="51"/>
      <c r="E72" s="51">
        <v>107250</v>
      </c>
      <c r="F72" s="38"/>
    </row>
    <row r="73" spans="1:6" ht="102">
      <c r="A73" s="58">
        <v>11</v>
      </c>
      <c r="B73" s="52" t="s">
        <v>581</v>
      </c>
      <c r="C73" s="49">
        <v>5</v>
      </c>
      <c r="D73" s="51"/>
      <c r="E73" s="51">
        <v>17500</v>
      </c>
      <c r="F73" s="38"/>
    </row>
    <row r="74" spans="1:6" ht="12.75">
      <c r="A74" s="58"/>
      <c r="B74" s="53" t="s">
        <v>336</v>
      </c>
      <c r="C74" s="50"/>
      <c r="D74" s="55"/>
      <c r="E74" s="55">
        <f>SUM(E62:E73)</f>
        <v>2851802</v>
      </c>
      <c r="F74" s="38"/>
    </row>
    <row r="75" spans="1:6" s="61" customFormat="1" ht="16.5" customHeight="1">
      <c r="A75" s="59"/>
      <c r="B75" s="60"/>
      <c r="C75" s="56"/>
      <c r="D75" s="57"/>
      <c r="E75" s="57"/>
      <c r="F75" s="56"/>
    </row>
    <row r="76" spans="1:6" ht="12.75">
      <c r="A76" s="369" t="s">
        <v>346</v>
      </c>
      <c r="B76" s="369"/>
      <c r="C76" s="369"/>
      <c r="D76" s="369"/>
      <c r="E76" s="369"/>
      <c r="F76" s="38"/>
    </row>
    <row r="77" spans="1:6" ht="8.25" customHeight="1">
      <c r="A77" s="62"/>
      <c r="B77" s="62"/>
      <c r="C77" s="62"/>
      <c r="D77" s="62"/>
      <c r="E77" s="62"/>
      <c r="F77" s="38"/>
    </row>
    <row r="78" spans="1:6" s="44" customFormat="1" ht="13.5">
      <c r="A78" s="43" t="s">
        <v>347</v>
      </c>
      <c r="B78" s="43"/>
      <c r="C78" s="43"/>
      <c r="D78" s="43"/>
      <c r="E78" s="43"/>
      <c r="F78" s="43"/>
    </row>
    <row r="79" spans="1:6" s="44" customFormat="1" ht="12.75">
      <c r="A79" s="43"/>
      <c r="B79" s="368" t="s">
        <v>324</v>
      </c>
      <c r="C79" s="368"/>
      <c r="D79" s="368"/>
      <c r="E79" s="368"/>
      <c r="F79" s="43"/>
    </row>
    <row r="80" spans="1:6" s="64" customFormat="1" ht="54" customHeight="1">
      <c r="A80" s="370" t="s">
        <v>348</v>
      </c>
      <c r="B80" s="370"/>
      <c r="C80" s="370"/>
      <c r="D80" s="370"/>
      <c r="E80" s="370"/>
      <c r="F80" s="63"/>
    </row>
    <row r="81" spans="1:6" ht="12.75" hidden="1">
      <c r="A81" s="371"/>
      <c r="B81" s="371"/>
      <c r="C81" s="371"/>
      <c r="D81" s="371"/>
      <c r="E81" s="371"/>
      <c r="F81" s="38"/>
    </row>
    <row r="82" spans="1:6" ht="12.75" hidden="1">
      <c r="A82" s="56"/>
      <c r="B82" s="56"/>
      <c r="C82" s="56"/>
      <c r="D82" s="56"/>
      <c r="E82" s="56"/>
      <c r="F82" s="38"/>
    </row>
    <row r="83" spans="1:6" ht="26.25" customHeight="1">
      <c r="A83" s="46" t="s">
        <v>327</v>
      </c>
      <c r="B83" s="46" t="s">
        <v>1</v>
      </c>
      <c r="C83" s="46" t="s">
        <v>328</v>
      </c>
      <c r="D83" s="46" t="s">
        <v>329</v>
      </c>
      <c r="E83" s="46" t="s">
        <v>6</v>
      </c>
      <c r="F83" s="38"/>
    </row>
    <row r="84" spans="1:6" ht="20.25" customHeight="1">
      <c r="A84" s="49" t="s">
        <v>330</v>
      </c>
      <c r="B84" s="52" t="s">
        <v>562</v>
      </c>
      <c r="C84" s="49">
        <v>107</v>
      </c>
      <c r="D84" s="51"/>
      <c r="E84" s="51">
        <v>700000</v>
      </c>
      <c r="F84" s="38"/>
    </row>
    <row r="85" spans="1:6" ht="12.75" hidden="1">
      <c r="A85" s="58"/>
      <c r="B85" s="52"/>
      <c r="C85" s="49"/>
      <c r="D85" s="51"/>
      <c r="E85" s="51"/>
      <c r="F85" s="38"/>
    </row>
    <row r="86" spans="1:6" ht="12.75">
      <c r="A86" s="58"/>
      <c r="B86" s="53" t="s">
        <v>336</v>
      </c>
      <c r="C86" s="50"/>
      <c r="D86" s="55"/>
      <c r="E86" s="55">
        <f>SUM(E84:E85)</f>
        <v>700000</v>
      </c>
      <c r="F86" s="38"/>
    </row>
    <row r="87" spans="1:6" s="61" customFormat="1" ht="12.75">
      <c r="A87" s="59"/>
      <c r="B87" s="60"/>
      <c r="C87" s="56"/>
      <c r="D87" s="57"/>
      <c r="E87" s="57"/>
      <c r="F87" s="56"/>
    </row>
    <row r="88" spans="1:6" s="61" customFormat="1" ht="12.75">
      <c r="A88" s="59"/>
      <c r="B88" s="60"/>
      <c r="C88" s="56"/>
      <c r="D88" s="57"/>
      <c r="E88" s="57"/>
      <c r="F88" s="56"/>
    </row>
    <row r="89" spans="1:6" s="61" customFormat="1" ht="12.75">
      <c r="A89" s="59"/>
      <c r="B89" s="60"/>
      <c r="C89" s="56"/>
      <c r="D89" s="57"/>
      <c r="E89" s="57"/>
      <c r="F89" s="56"/>
    </row>
    <row r="90" spans="1:6" s="61" customFormat="1" ht="12.75">
      <c r="A90" s="56"/>
      <c r="B90" s="60"/>
      <c r="C90" s="56"/>
      <c r="D90" s="56"/>
      <c r="E90" s="56"/>
      <c r="F90" s="56"/>
    </row>
    <row r="91" spans="1:6" s="61" customFormat="1" ht="12.75">
      <c r="A91" s="56"/>
      <c r="B91" s="56"/>
      <c r="C91" s="56"/>
      <c r="D91" s="56"/>
      <c r="E91" s="56"/>
      <c r="F91" s="56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8"/>
      <c r="B93" s="38"/>
      <c r="C93" s="38"/>
      <c r="D93" s="38"/>
      <c r="E93" s="38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</sheetData>
  <sheetProtection/>
  <mergeCells count="17">
    <mergeCell ref="A56:E56"/>
    <mergeCell ref="C1:E5"/>
    <mergeCell ref="A8:F8"/>
    <mergeCell ref="A9:F9"/>
    <mergeCell ref="A10:F10"/>
    <mergeCell ref="A12:F12"/>
    <mergeCell ref="A14:F14"/>
    <mergeCell ref="B58:E58"/>
    <mergeCell ref="A76:E76"/>
    <mergeCell ref="B79:E79"/>
    <mergeCell ref="A80:E80"/>
    <mergeCell ref="A81:E81"/>
    <mergeCell ref="A15:F15"/>
    <mergeCell ref="B18:E18"/>
    <mergeCell ref="A20:E20"/>
    <mergeCell ref="B41:E41"/>
    <mergeCell ref="C42:E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48"/>
  <sheetViews>
    <sheetView zoomScalePageLayoutView="0" workbookViewId="0" topLeftCell="A13">
      <selection activeCell="DO46" sqref="DO46"/>
    </sheetView>
  </sheetViews>
  <sheetFormatPr defaultColWidth="1.12109375" defaultRowHeight="12.75"/>
  <cols>
    <col min="1" max="3" width="1.12109375" style="69" customWidth="1"/>
    <col min="4" max="4" width="0.2421875" style="69" customWidth="1"/>
    <col min="5" max="30" width="1.12109375" style="69" customWidth="1"/>
    <col min="31" max="31" width="0.37109375" style="69" customWidth="1"/>
    <col min="32" max="32" width="0.74609375" style="69" customWidth="1"/>
    <col min="33" max="41" width="1.12109375" style="69" customWidth="1"/>
    <col min="42" max="42" width="0.74609375" style="69" customWidth="1"/>
    <col min="43" max="43" width="0.6171875" style="69" hidden="1" customWidth="1"/>
    <col min="44" max="44" width="0.875" style="69" hidden="1" customWidth="1"/>
    <col min="45" max="45" width="0.74609375" style="69" hidden="1" customWidth="1"/>
    <col min="46" max="46" width="1.12109375" style="69" hidden="1" customWidth="1"/>
    <col min="47" max="58" width="1.12109375" style="69" customWidth="1"/>
    <col min="59" max="59" width="1.00390625" style="69" customWidth="1"/>
    <col min="60" max="60" width="1.12109375" style="69" hidden="1" customWidth="1"/>
    <col min="61" max="71" width="1.12109375" style="69" customWidth="1"/>
    <col min="72" max="72" width="1.75390625" style="69" customWidth="1"/>
    <col min="73" max="73" width="0.37109375" style="69" hidden="1" customWidth="1"/>
    <col min="74" max="74" width="1.12109375" style="69" hidden="1" customWidth="1"/>
    <col min="75" max="75" width="1.00390625" style="69" customWidth="1"/>
    <col min="76" max="86" width="1.12109375" style="69" customWidth="1"/>
    <col min="87" max="87" width="0.875" style="69" customWidth="1"/>
    <col min="88" max="88" width="1.12109375" style="69" hidden="1" customWidth="1"/>
    <col min="89" max="118" width="1.12109375" style="69" customWidth="1"/>
    <col min="119" max="119" width="3.00390625" style="69" customWidth="1"/>
    <col min="120" max="120" width="1.12109375" style="69" hidden="1" customWidth="1"/>
    <col min="121" max="121" width="1.00390625" style="69" hidden="1" customWidth="1"/>
    <col min="122" max="123" width="1.12109375" style="69" hidden="1" customWidth="1"/>
    <col min="124" max="132" width="1.12109375" style="69" customWidth="1"/>
    <col min="133" max="133" width="4.25390625" style="69" customWidth="1"/>
    <col min="134" max="134" width="0.12890625" style="69" customWidth="1"/>
    <col min="135" max="136" width="1.12109375" style="69" hidden="1" customWidth="1"/>
    <col min="137" max="137" width="1.00390625" style="69" hidden="1" customWidth="1"/>
    <col min="138" max="140" width="1.12109375" style="69" customWidth="1"/>
    <col min="141" max="141" width="6.75390625" style="69" bestFit="1" customWidth="1"/>
    <col min="142" max="16384" width="1.12109375" style="69" customWidth="1"/>
  </cols>
  <sheetData>
    <row r="1" spans="85:137" s="65" customFormat="1" ht="8.25" customHeight="1">
      <c r="CG1" s="450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1"/>
      <c r="DO1" s="451"/>
      <c r="DP1" s="451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</row>
    <row r="2" spans="85:137" s="65" customFormat="1" ht="11.25" hidden="1"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</row>
    <row r="3" spans="85:137" s="65" customFormat="1" ht="11.25" hidden="1"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</row>
    <row r="4" spans="85:137" s="66" customFormat="1" ht="11.25" hidden="1"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1"/>
      <c r="DZ4" s="451"/>
      <c r="EA4" s="451"/>
      <c r="EB4" s="451"/>
      <c r="EC4" s="451"/>
      <c r="ED4" s="451"/>
      <c r="EE4" s="451"/>
      <c r="EF4" s="451"/>
      <c r="EG4" s="451"/>
    </row>
    <row r="5" s="67" customFormat="1" ht="15.75" hidden="1">
      <c r="EG5" s="68"/>
    </row>
    <row r="6" ht="15.75" hidden="1"/>
    <row r="7" spans="1:137" s="71" customFormat="1" ht="15.75">
      <c r="A7" s="442" t="s">
        <v>349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</row>
    <row r="8" spans="1:137" s="73" customFormat="1" ht="9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</row>
    <row r="9" spans="1:137" s="71" customFormat="1" ht="15.75">
      <c r="A9" s="442" t="s">
        <v>350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</row>
    <row r="10" s="74" customFormat="1" ht="12.75"/>
    <row r="11" spans="1:137" ht="15.75">
      <c r="A11" s="71" t="s">
        <v>351</v>
      </c>
      <c r="T11" s="452" t="s">
        <v>352</v>
      </c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</row>
    <row r="12" spans="1:137" s="76" customFormat="1" ht="9.75">
      <c r="A12" s="73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</row>
    <row r="13" spans="1:137" ht="15.75">
      <c r="A13" s="78" t="s">
        <v>353</v>
      </c>
      <c r="AH13" s="453" t="s">
        <v>354</v>
      </c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  <c r="DB13" s="453"/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3"/>
      <c r="DN13" s="453"/>
      <c r="DO13" s="453"/>
      <c r="DP13" s="453"/>
      <c r="DQ13" s="453"/>
      <c r="DR13" s="453"/>
      <c r="DS13" s="453"/>
      <c r="DT13" s="453"/>
      <c r="DU13" s="453"/>
      <c r="DV13" s="453"/>
      <c r="DW13" s="453"/>
      <c r="DX13" s="453"/>
      <c r="DY13" s="453"/>
      <c r="DZ13" s="453"/>
      <c r="EA13" s="453"/>
      <c r="EB13" s="453"/>
      <c r="EC13" s="453"/>
      <c r="ED13" s="453"/>
      <c r="EE13" s="453"/>
      <c r="EF13" s="453"/>
      <c r="EG13" s="453"/>
    </row>
    <row r="14" spans="34:137" ht="15.75"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</row>
    <row r="15" spans="1:137" ht="15.75">
      <c r="A15" s="455" t="s">
        <v>355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5"/>
      <c r="CM15" s="455"/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5"/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5"/>
      <c r="DW15" s="455"/>
      <c r="DX15" s="455"/>
      <c r="DY15" s="455"/>
      <c r="DZ15" s="455"/>
      <c r="EA15" s="455"/>
      <c r="EB15" s="455"/>
      <c r="EC15" s="455"/>
      <c r="ED15" s="79"/>
      <c r="EE15" s="79"/>
      <c r="EF15" s="79"/>
      <c r="EG15" s="79"/>
    </row>
    <row r="16" spans="1:137" ht="6.7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2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</row>
    <row r="17" spans="40:95" s="74" customFormat="1" ht="14.25">
      <c r="AN17" s="443" t="s">
        <v>356</v>
      </c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</row>
    <row r="18" spans="1:137" s="74" customFormat="1" ht="12.75">
      <c r="A18" s="403" t="s">
        <v>357</v>
      </c>
      <c r="B18" s="404"/>
      <c r="C18" s="404"/>
      <c r="D18" s="405"/>
      <c r="E18" s="403" t="s">
        <v>358</v>
      </c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5"/>
      <c r="U18" s="403" t="s">
        <v>359</v>
      </c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  <c r="AG18" s="391" t="s">
        <v>360</v>
      </c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433"/>
      <c r="CK18" s="403" t="s">
        <v>361</v>
      </c>
      <c r="CL18" s="404"/>
      <c r="CM18" s="404"/>
      <c r="CN18" s="404"/>
      <c r="CO18" s="404"/>
      <c r="CP18" s="404"/>
      <c r="CQ18" s="404"/>
      <c r="CR18" s="404"/>
      <c r="CS18" s="404"/>
      <c r="CT18" s="404"/>
      <c r="CU18" s="405"/>
      <c r="CV18" s="403" t="s">
        <v>362</v>
      </c>
      <c r="CW18" s="404"/>
      <c r="CX18" s="404"/>
      <c r="CY18" s="404"/>
      <c r="CZ18" s="404"/>
      <c r="DA18" s="404"/>
      <c r="DB18" s="404"/>
      <c r="DC18" s="404"/>
      <c r="DD18" s="404"/>
      <c r="DE18" s="405"/>
      <c r="DF18" s="444" t="s">
        <v>363</v>
      </c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82"/>
      <c r="DS18" s="82"/>
      <c r="DT18" s="403" t="s">
        <v>364</v>
      </c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5"/>
    </row>
    <row r="19" spans="1:137" s="74" customFormat="1" ht="12.75">
      <c r="A19" s="399" t="s">
        <v>365</v>
      </c>
      <c r="B19" s="400"/>
      <c r="C19" s="400"/>
      <c r="D19" s="401"/>
      <c r="E19" s="399" t="s">
        <v>366</v>
      </c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1"/>
      <c r="U19" s="399" t="s">
        <v>367</v>
      </c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1"/>
      <c r="AG19" s="403" t="s">
        <v>368</v>
      </c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5"/>
      <c r="AU19" s="391" t="s">
        <v>42</v>
      </c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433"/>
      <c r="CK19" s="399" t="s">
        <v>369</v>
      </c>
      <c r="CL19" s="400"/>
      <c r="CM19" s="400"/>
      <c r="CN19" s="400"/>
      <c r="CO19" s="400"/>
      <c r="CP19" s="400"/>
      <c r="CQ19" s="400"/>
      <c r="CR19" s="400"/>
      <c r="CS19" s="400"/>
      <c r="CT19" s="400"/>
      <c r="CU19" s="401"/>
      <c r="CV19" s="399" t="s">
        <v>370</v>
      </c>
      <c r="CW19" s="400"/>
      <c r="CX19" s="400"/>
      <c r="CY19" s="400"/>
      <c r="CZ19" s="400"/>
      <c r="DA19" s="400"/>
      <c r="DB19" s="400"/>
      <c r="DC19" s="400"/>
      <c r="DD19" s="400"/>
      <c r="DE19" s="401"/>
      <c r="DF19" s="446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86"/>
      <c r="DS19" s="86"/>
      <c r="DT19" s="399" t="s">
        <v>371</v>
      </c>
      <c r="DU19" s="400"/>
      <c r="DV19" s="400"/>
      <c r="DW19" s="400"/>
      <c r="DX19" s="400"/>
      <c r="DY19" s="400"/>
      <c r="DZ19" s="400"/>
      <c r="EA19" s="400"/>
      <c r="EB19" s="400"/>
      <c r="EC19" s="400"/>
      <c r="ED19" s="400"/>
      <c r="EE19" s="400"/>
      <c r="EF19" s="400"/>
      <c r="EG19" s="401"/>
    </row>
    <row r="20" spans="1:137" s="74" customFormat="1" ht="12.75">
      <c r="A20" s="399"/>
      <c r="B20" s="400"/>
      <c r="C20" s="400"/>
      <c r="D20" s="401"/>
      <c r="E20" s="399" t="s">
        <v>372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1"/>
      <c r="U20" s="399" t="s">
        <v>373</v>
      </c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1"/>
      <c r="AG20" s="399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1"/>
      <c r="AU20" s="403" t="s">
        <v>374</v>
      </c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5"/>
      <c r="BI20" s="439" t="s">
        <v>375</v>
      </c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1"/>
      <c r="BW20" s="403" t="s">
        <v>375</v>
      </c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5"/>
      <c r="CK20" s="399" t="s">
        <v>376</v>
      </c>
      <c r="CL20" s="400"/>
      <c r="CM20" s="400"/>
      <c r="CN20" s="400"/>
      <c r="CO20" s="400"/>
      <c r="CP20" s="400"/>
      <c r="CQ20" s="400"/>
      <c r="CR20" s="400"/>
      <c r="CS20" s="400"/>
      <c r="CT20" s="400"/>
      <c r="CU20" s="401"/>
      <c r="CV20" s="438">
        <v>0.2</v>
      </c>
      <c r="CW20" s="400"/>
      <c r="CX20" s="400"/>
      <c r="CY20" s="400"/>
      <c r="CZ20" s="400"/>
      <c r="DA20" s="400"/>
      <c r="DB20" s="400"/>
      <c r="DC20" s="400"/>
      <c r="DD20" s="400"/>
      <c r="DE20" s="401"/>
      <c r="DF20" s="446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86"/>
      <c r="DS20" s="86"/>
      <c r="DT20" s="399" t="s">
        <v>377</v>
      </c>
      <c r="DU20" s="400"/>
      <c r="DV20" s="400"/>
      <c r="DW20" s="400"/>
      <c r="DX20" s="400"/>
      <c r="DY20" s="400"/>
      <c r="DZ20" s="400"/>
      <c r="EA20" s="400"/>
      <c r="EB20" s="400"/>
      <c r="EC20" s="400"/>
      <c r="ED20" s="400"/>
      <c r="EE20" s="400"/>
      <c r="EF20" s="400"/>
      <c r="EG20" s="401"/>
    </row>
    <row r="21" spans="1:137" s="74" customFormat="1" ht="12.75">
      <c r="A21" s="399"/>
      <c r="B21" s="400"/>
      <c r="C21" s="400"/>
      <c r="D21" s="401"/>
      <c r="E21" s="399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1"/>
      <c r="U21" s="399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1"/>
      <c r="AG21" s="399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1"/>
      <c r="AU21" s="399" t="s">
        <v>376</v>
      </c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1"/>
      <c r="BI21" s="435" t="s">
        <v>378</v>
      </c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7"/>
      <c r="BW21" s="399" t="s">
        <v>379</v>
      </c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1"/>
      <c r="CK21" s="399" t="s">
        <v>380</v>
      </c>
      <c r="CL21" s="400"/>
      <c r="CM21" s="400"/>
      <c r="CN21" s="400"/>
      <c r="CO21" s="400"/>
      <c r="CP21" s="400"/>
      <c r="CQ21" s="400"/>
      <c r="CR21" s="400"/>
      <c r="CS21" s="400"/>
      <c r="CT21" s="400"/>
      <c r="CU21" s="401"/>
      <c r="CV21" s="399"/>
      <c r="CW21" s="400"/>
      <c r="CX21" s="400"/>
      <c r="CY21" s="400"/>
      <c r="CZ21" s="400"/>
      <c r="DA21" s="400"/>
      <c r="DB21" s="400"/>
      <c r="DC21" s="400"/>
      <c r="DD21" s="400"/>
      <c r="DE21" s="401"/>
      <c r="DF21" s="446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86"/>
      <c r="DS21" s="86"/>
      <c r="DT21" s="399" t="s">
        <v>381</v>
      </c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1"/>
    </row>
    <row r="22" spans="1:137" s="74" customFormat="1" ht="12.75">
      <c r="A22" s="399"/>
      <c r="B22" s="400"/>
      <c r="C22" s="400"/>
      <c r="D22" s="401"/>
      <c r="E22" s="399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1"/>
      <c r="U22" s="399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1"/>
      <c r="AG22" s="399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1"/>
      <c r="AU22" s="399" t="s">
        <v>382</v>
      </c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1"/>
      <c r="BI22" s="435" t="s">
        <v>383</v>
      </c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7"/>
      <c r="BW22" s="399" t="s">
        <v>383</v>
      </c>
      <c r="BX22" s="400"/>
      <c r="BY22" s="400"/>
      <c r="BZ22" s="400"/>
      <c r="CA22" s="400"/>
      <c r="CB22" s="400"/>
      <c r="CC22" s="400"/>
      <c r="CD22" s="400"/>
      <c r="CE22" s="400"/>
      <c r="CF22" s="400"/>
      <c r="CG22" s="400"/>
      <c r="CH22" s="400"/>
      <c r="CI22" s="400"/>
      <c r="CJ22" s="401"/>
      <c r="CK22" s="399"/>
      <c r="CL22" s="400"/>
      <c r="CM22" s="400"/>
      <c r="CN22" s="400"/>
      <c r="CO22" s="400"/>
      <c r="CP22" s="400"/>
      <c r="CQ22" s="400"/>
      <c r="CR22" s="400"/>
      <c r="CS22" s="400"/>
      <c r="CT22" s="400"/>
      <c r="CU22" s="401"/>
      <c r="CV22" s="399"/>
      <c r="CW22" s="400"/>
      <c r="CX22" s="400"/>
      <c r="CY22" s="400"/>
      <c r="CZ22" s="400"/>
      <c r="DA22" s="400"/>
      <c r="DB22" s="400"/>
      <c r="DC22" s="400"/>
      <c r="DD22" s="400"/>
      <c r="DE22" s="401"/>
      <c r="DF22" s="448"/>
      <c r="DG22" s="449"/>
      <c r="DH22" s="449"/>
      <c r="DI22" s="449"/>
      <c r="DJ22" s="449"/>
      <c r="DK22" s="449"/>
      <c r="DL22" s="449"/>
      <c r="DM22" s="449"/>
      <c r="DN22" s="449"/>
      <c r="DO22" s="449"/>
      <c r="DP22" s="449"/>
      <c r="DQ22" s="449"/>
      <c r="DR22" s="86"/>
      <c r="DS22" s="86"/>
      <c r="DT22" s="388" t="s">
        <v>384</v>
      </c>
      <c r="DU22" s="389"/>
      <c r="DV22" s="389"/>
      <c r="DW22" s="389"/>
      <c r="DX22" s="389"/>
      <c r="DY22" s="389"/>
      <c r="DZ22" s="389"/>
      <c r="EA22" s="389"/>
      <c r="EB22" s="389"/>
      <c r="EC22" s="389"/>
      <c r="ED22" s="389"/>
      <c r="EE22" s="389"/>
      <c r="EF22" s="389"/>
      <c r="EG22" s="390"/>
    </row>
    <row r="23" spans="1:137" s="74" customFormat="1" ht="12.75">
      <c r="A23" s="391">
        <v>1</v>
      </c>
      <c r="B23" s="392"/>
      <c r="C23" s="392"/>
      <c r="D23" s="433"/>
      <c r="E23" s="391">
        <v>2</v>
      </c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433"/>
      <c r="U23" s="391">
        <v>3</v>
      </c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433"/>
      <c r="AG23" s="391">
        <v>4</v>
      </c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433"/>
      <c r="AU23" s="391">
        <v>5</v>
      </c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433"/>
      <c r="BI23" s="391">
        <v>6</v>
      </c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433"/>
      <c r="BW23" s="391">
        <v>7</v>
      </c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433"/>
      <c r="CK23" s="391">
        <v>8</v>
      </c>
      <c r="CL23" s="392"/>
      <c r="CM23" s="392"/>
      <c r="CN23" s="392"/>
      <c r="CO23" s="392"/>
      <c r="CP23" s="392"/>
      <c r="CQ23" s="392"/>
      <c r="CR23" s="392"/>
      <c r="CS23" s="392"/>
      <c r="CT23" s="392"/>
      <c r="CU23" s="433"/>
      <c r="CV23" s="391">
        <v>9</v>
      </c>
      <c r="CW23" s="392"/>
      <c r="CX23" s="392"/>
      <c r="CY23" s="392"/>
      <c r="CZ23" s="392"/>
      <c r="DA23" s="392"/>
      <c r="DB23" s="392"/>
      <c r="DC23" s="392"/>
      <c r="DD23" s="392"/>
      <c r="DE23" s="433"/>
      <c r="DF23" s="391">
        <v>10</v>
      </c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84"/>
      <c r="DS23" s="84"/>
      <c r="DT23" s="434">
        <v>11</v>
      </c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</row>
    <row r="24" spans="1:137" s="74" customFormat="1" ht="35.25" customHeight="1">
      <c r="A24" s="430">
        <v>1</v>
      </c>
      <c r="B24" s="431"/>
      <c r="C24" s="431"/>
      <c r="D24" s="432"/>
      <c r="E24" s="393" t="s">
        <v>385</v>
      </c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5"/>
      <c r="U24" s="382">
        <v>3.2</v>
      </c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4"/>
      <c r="AG24" s="421">
        <f>AU24+BI24</f>
        <v>28462.9</v>
      </c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3"/>
      <c r="AU24" s="421">
        <v>22770.32</v>
      </c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3"/>
      <c r="BI24" s="421">
        <v>5692.58</v>
      </c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3"/>
      <c r="BW24" s="421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3"/>
      <c r="CK24" s="421"/>
      <c r="CL24" s="422"/>
      <c r="CM24" s="422"/>
      <c r="CN24" s="422"/>
      <c r="CO24" s="422"/>
      <c r="CP24" s="422"/>
      <c r="CQ24" s="422"/>
      <c r="CR24" s="422"/>
      <c r="CS24" s="422"/>
      <c r="CT24" s="422"/>
      <c r="CU24" s="423"/>
      <c r="CV24" s="421">
        <f>AG24*20%</f>
        <v>5692.580000000001</v>
      </c>
      <c r="CW24" s="422"/>
      <c r="CX24" s="422"/>
      <c r="CY24" s="422"/>
      <c r="CZ24" s="422"/>
      <c r="DA24" s="422"/>
      <c r="DB24" s="422"/>
      <c r="DC24" s="422"/>
      <c r="DD24" s="422"/>
      <c r="DE24" s="423"/>
      <c r="DF24" s="421">
        <f>AG24*50%</f>
        <v>14231.45</v>
      </c>
      <c r="DG24" s="422"/>
      <c r="DH24" s="422"/>
      <c r="DI24" s="422"/>
      <c r="DJ24" s="422"/>
      <c r="DK24" s="422"/>
      <c r="DL24" s="422"/>
      <c r="DM24" s="422"/>
      <c r="DN24" s="422"/>
      <c r="DO24" s="423"/>
      <c r="DP24" s="427">
        <v>1838774.68</v>
      </c>
      <c r="DQ24" s="428"/>
      <c r="DR24" s="428"/>
      <c r="DS24" s="428"/>
      <c r="DT24" s="428"/>
      <c r="DU24" s="428"/>
      <c r="DV24" s="428"/>
      <c r="DW24" s="428"/>
      <c r="DX24" s="428"/>
      <c r="DY24" s="428"/>
      <c r="DZ24" s="428"/>
      <c r="EA24" s="428"/>
      <c r="EB24" s="428"/>
      <c r="EC24" s="429"/>
      <c r="ED24" s="97"/>
      <c r="EE24" s="97"/>
      <c r="EF24" s="97"/>
      <c r="EG24" s="98"/>
    </row>
    <row r="25" spans="1:137" s="74" customFormat="1" ht="25.5" customHeight="1">
      <c r="A25" s="430">
        <v>2</v>
      </c>
      <c r="B25" s="431"/>
      <c r="C25" s="431"/>
      <c r="D25" s="432"/>
      <c r="E25" s="393" t="s">
        <v>386</v>
      </c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5"/>
      <c r="U25" s="382">
        <v>66.3</v>
      </c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4"/>
      <c r="AG25" s="421">
        <f>AU25+BI25+BW25</f>
        <v>8305.493517</v>
      </c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3"/>
      <c r="AU25" s="421">
        <v>4055.33</v>
      </c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3"/>
      <c r="BI25" s="421">
        <v>3000.28</v>
      </c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3"/>
      <c r="BW25" s="421">
        <v>1249.883517</v>
      </c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3"/>
      <c r="CK25" s="421"/>
      <c r="CL25" s="422"/>
      <c r="CM25" s="422"/>
      <c r="CN25" s="422"/>
      <c r="CO25" s="422"/>
      <c r="CP25" s="422"/>
      <c r="CQ25" s="422"/>
      <c r="CR25" s="422"/>
      <c r="CS25" s="422"/>
      <c r="CT25" s="422"/>
      <c r="CU25" s="423"/>
      <c r="CV25" s="421">
        <f>AG25*20%</f>
        <v>1661.0987034000002</v>
      </c>
      <c r="CW25" s="422"/>
      <c r="CX25" s="422"/>
      <c r="CY25" s="422"/>
      <c r="CZ25" s="422"/>
      <c r="DA25" s="422"/>
      <c r="DB25" s="422"/>
      <c r="DC25" s="422"/>
      <c r="DD25" s="422"/>
      <c r="DE25" s="423"/>
      <c r="DF25" s="421">
        <f>AG25*50%</f>
        <v>4152.7467585</v>
      </c>
      <c r="DG25" s="422"/>
      <c r="DH25" s="422"/>
      <c r="DI25" s="422"/>
      <c r="DJ25" s="422"/>
      <c r="DK25" s="422"/>
      <c r="DL25" s="422"/>
      <c r="DM25" s="422"/>
      <c r="DN25" s="422"/>
      <c r="DO25" s="423"/>
      <c r="DP25" s="427">
        <f>(AG25+CV25+DF25)*U25*12</f>
        <v>11233346.091612842</v>
      </c>
      <c r="DQ25" s="428"/>
      <c r="DR25" s="428"/>
      <c r="DS25" s="428"/>
      <c r="DT25" s="428"/>
      <c r="DU25" s="428"/>
      <c r="DV25" s="428"/>
      <c r="DW25" s="428"/>
      <c r="DX25" s="428"/>
      <c r="DY25" s="428"/>
      <c r="DZ25" s="428"/>
      <c r="EA25" s="428"/>
      <c r="EB25" s="428"/>
      <c r="EC25" s="429"/>
      <c r="ED25" s="97"/>
      <c r="EE25" s="97"/>
      <c r="EF25" s="97"/>
      <c r="EG25" s="98"/>
    </row>
    <row r="26" spans="1:141" s="74" customFormat="1" ht="26.25" customHeight="1">
      <c r="A26" s="430">
        <v>3</v>
      </c>
      <c r="B26" s="431"/>
      <c r="C26" s="431"/>
      <c r="D26" s="432"/>
      <c r="E26" s="393" t="s">
        <v>387</v>
      </c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5"/>
      <c r="U26" s="382">
        <v>39</v>
      </c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4"/>
      <c r="AG26" s="421">
        <f>AU26+BI26+BW26</f>
        <v>17490.580004</v>
      </c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3"/>
      <c r="AU26" s="421">
        <v>9362.1</v>
      </c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3"/>
      <c r="BI26" s="421">
        <v>2340.52</v>
      </c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3"/>
      <c r="BW26" s="421">
        <v>5787.960004</v>
      </c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3"/>
      <c r="CK26" s="424"/>
      <c r="CL26" s="425"/>
      <c r="CM26" s="425"/>
      <c r="CN26" s="425"/>
      <c r="CO26" s="425"/>
      <c r="CP26" s="425"/>
      <c r="CQ26" s="425"/>
      <c r="CR26" s="425"/>
      <c r="CS26" s="425"/>
      <c r="CT26" s="425"/>
      <c r="CU26" s="426"/>
      <c r="CV26" s="421">
        <f>AG26*20%</f>
        <v>3498.1160008</v>
      </c>
      <c r="CW26" s="422"/>
      <c r="CX26" s="422"/>
      <c r="CY26" s="422"/>
      <c r="CZ26" s="422"/>
      <c r="DA26" s="422"/>
      <c r="DB26" s="422"/>
      <c r="DC26" s="422"/>
      <c r="DD26" s="422"/>
      <c r="DE26" s="423"/>
      <c r="DF26" s="421">
        <f>AG26*50%</f>
        <v>8745.290002</v>
      </c>
      <c r="DG26" s="422"/>
      <c r="DH26" s="422"/>
      <c r="DI26" s="422"/>
      <c r="DJ26" s="422"/>
      <c r="DK26" s="422"/>
      <c r="DL26" s="422"/>
      <c r="DM26" s="422"/>
      <c r="DN26" s="422"/>
      <c r="DO26" s="423"/>
      <c r="DP26" s="427">
        <f>(AG26+CV26+DF26)*U26*12-970801</f>
        <v>12944704.451182399</v>
      </c>
      <c r="DQ26" s="428"/>
      <c r="DR26" s="428"/>
      <c r="DS26" s="428"/>
      <c r="DT26" s="428"/>
      <c r="DU26" s="428"/>
      <c r="DV26" s="428"/>
      <c r="DW26" s="428"/>
      <c r="DX26" s="428"/>
      <c r="DY26" s="428"/>
      <c r="DZ26" s="428"/>
      <c r="EA26" s="428"/>
      <c r="EB26" s="428"/>
      <c r="EC26" s="429"/>
      <c r="ED26" s="97"/>
      <c r="EE26" s="97"/>
      <c r="EF26" s="97"/>
      <c r="EG26" s="98"/>
      <c r="EK26" s="74">
        <v>-970801</v>
      </c>
    </row>
    <row r="27" spans="1:137" s="74" customFormat="1" ht="12.75">
      <c r="A27" s="382" t="s">
        <v>388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96" t="s">
        <v>35</v>
      </c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8"/>
      <c r="AG27" s="382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4"/>
      <c r="AU27" s="396" t="s">
        <v>35</v>
      </c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8"/>
      <c r="BI27" s="396" t="s">
        <v>35</v>
      </c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8"/>
      <c r="BW27" s="396" t="s">
        <v>35</v>
      </c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8"/>
      <c r="CK27" s="412" t="s">
        <v>35</v>
      </c>
      <c r="CL27" s="413"/>
      <c r="CM27" s="413"/>
      <c r="CN27" s="413"/>
      <c r="CO27" s="413"/>
      <c r="CP27" s="413"/>
      <c r="CQ27" s="413"/>
      <c r="CR27" s="413"/>
      <c r="CS27" s="413"/>
      <c r="CT27" s="413"/>
      <c r="CU27" s="414"/>
      <c r="CV27" s="396" t="s">
        <v>35</v>
      </c>
      <c r="CW27" s="397"/>
      <c r="CX27" s="397"/>
      <c r="CY27" s="397"/>
      <c r="CZ27" s="397"/>
      <c r="DA27" s="397"/>
      <c r="DB27" s="397"/>
      <c r="DC27" s="397"/>
      <c r="DD27" s="397"/>
      <c r="DE27" s="398"/>
      <c r="DF27" s="396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100"/>
      <c r="DS27" s="100"/>
      <c r="DT27" s="418">
        <f>DP24+DP25+DP26</f>
        <v>26016825.22279524</v>
      </c>
      <c r="DU27" s="419"/>
      <c r="DV27" s="419"/>
      <c r="DW27" s="419"/>
      <c r="DX27" s="419"/>
      <c r="DY27" s="419"/>
      <c r="DZ27" s="419"/>
      <c r="EA27" s="419"/>
      <c r="EB27" s="419"/>
      <c r="EC27" s="419"/>
      <c r="ED27" s="419"/>
      <c r="EE27" s="419"/>
      <c r="EF27" s="419"/>
      <c r="EG27" s="420"/>
    </row>
    <row r="28" s="74" customFormat="1" ht="12.75"/>
    <row r="29" spans="1:94" s="71" customFormat="1" ht="15.75" hidden="1">
      <c r="A29" s="102" t="s">
        <v>389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</row>
    <row r="30" s="76" customFormat="1" ht="5.25" customHeight="1" hidden="1"/>
    <row r="31" spans="1:94" s="74" customFormat="1" ht="12.75" hidden="1">
      <c r="A31" s="403" t="s">
        <v>357</v>
      </c>
      <c r="B31" s="404"/>
      <c r="C31" s="404"/>
      <c r="D31" s="405"/>
      <c r="E31" s="403" t="s">
        <v>390</v>
      </c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403" t="s">
        <v>391</v>
      </c>
      <c r="AY31" s="404"/>
      <c r="AZ31" s="404"/>
      <c r="BA31" s="404"/>
      <c r="BB31" s="404"/>
      <c r="BC31" s="404"/>
      <c r="BD31" s="404"/>
      <c r="BE31" s="404"/>
      <c r="BF31" s="404"/>
      <c r="BG31" s="404"/>
      <c r="BH31" s="405"/>
      <c r="BI31" s="403" t="s">
        <v>392</v>
      </c>
      <c r="BJ31" s="404"/>
      <c r="BK31" s="404"/>
      <c r="BL31" s="404"/>
      <c r="BM31" s="404"/>
      <c r="BN31" s="404"/>
      <c r="BO31" s="404"/>
      <c r="BP31" s="404"/>
      <c r="BQ31" s="404"/>
      <c r="BR31" s="405"/>
      <c r="BS31" s="403" t="s">
        <v>393</v>
      </c>
      <c r="BT31" s="404"/>
      <c r="BU31" s="404"/>
      <c r="BV31" s="404"/>
      <c r="BW31" s="404"/>
      <c r="BX31" s="404"/>
      <c r="BY31" s="404"/>
      <c r="BZ31" s="404"/>
      <c r="CA31" s="404"/>
      <c r="CB31" s="404"/>
      <c r="CC31" s="405"/>
      <c r="CD31" s="403" t="s">
        <v>394</v>
      </c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5"/>
    </row>
    <row r="32" spans="1:94" s="74" customFormat="1" ht="12.75" hidden="1">
      <c r="A32" s="399" t="s">
        <v>365</v>
      </c>
      <c r="B32" s="400"/>
      <c r="C32" s="400"/>
      <c r="D32" s="401"/>
      <c r="E32" s="399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1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399" t="s">
        <v>395</v>
      </c>
      <c r="AY32" s="400"/>
      <c r="AZ32" s="400"/>
      <c r="BA32" s="400"/>
      <c r="BB32" s="400"/>
      <c r="BC32" s="400"/>
      <c r="BD32" s="400"/>
      <c r="BE32" s="400"/>
      <c r="BF32" s="400"/>
      <c r="BG32" s="400"/>
      <c r="BH32" s="401"/>
      <c r="BI32" s="399" t="s">
        <v>396</v>
      </c>
      <c r="BJ32" s="400"/>
      <c r="BK32" s="400"/>
      <c r="BL32" s="400"/>
      <c r="BM32" s="400"/>
      <c r="BN32" s="400"/>
      <c r="BO32" s="400"/>
      <c r="BP32" s="400"/>
      <c r="BQ32" s="400"/>
      <c r="BR32" s="401"/>
      <c r="BS32" s="399" t="s">
        <v>397</v>
      </c>
      <c r="BT32" s="400"/>
      <c r="BU32" s="400"/>
      <c r="BV32" s="400"/>
      <c r="BW32" s="400"/>
      <c r="BX32" s="400"/>
      <c r="BY32" s="400"/>
      <c r="BZ32" s="400"/>
      <c r="CA32" s="400"/>
      <c r="CB32" s="400"/>
      <c r="CC32" s="401"/>
      <c r="CD32" s="399" t="s">
        <v>398</v>
      </c>
      <c r="CE32" s="400"/>
      <c r="CF32" s="400"/>
      <c r="CG32" s="400"/>
      <c r="CH32" s="400"/>
      <c r="CI32" s="400"/>
      <c r="CJ32" s="400"/>
      <c r="CK32" s="400"/>
      <c r="CL32" s="400"/>
      <c r="CM32" s="400"/>
      <c r="CN32" s="400"/>
      <c r="CO32" s="400"/>
      <c r="CP32" s="401"/>
    </row>
    <row r="33" spans="1:94" s="74" customFormat="1" ht="12.75" hidden="1">
      <c r="A33" s="399"/>
      <c r="B33" s="400"/>
      <c r="C33" s="400"/>
      <c r="D33" s="401"/>
      <c r="E33" s="399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1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399" t="s">
        <v>399</v>
      </c>
      <c r="AY33" s="400"/>
      <c r="AZ33" s="400"/>
      <c r="BA33" s="400"/>
      <c r="BB33" s="400"/>
      <c r="BC33" s="400"/>
      <c r="BD33" s="400"/>
      <c r="BE33" s="400"/>
      <c r="BF33" s="400"/>
      <c r="BG33" s="400"/>
      <c r="BH33" s="401"/>
      <c r="BI33" s="399" t="s">
        <v>400</v>
      </c>
      <c r="BJ33" s="400"/>
      <c r="BK33" s="400"/>
      <c r="BL33" s="400"/>
      <c r="BM33" s="400"/>
      <c r="BN33" s="400"/>
      <c r="BO33" s="400"/>
      <c r="BP33" s="400"/>
      <c r="BQ33" s="400"/>
      <c r="BR33" s="401"/>
      <c r="BS33" s="399" t="s">
        <v>401</v>
      </c>
      <c r="BT33" s="400"/>
      <c r="BU33" s="400"/>
      <c r="BV33" s="400"/>
      <c r="BW33" s="400"/>
      <c r="BX33" s="400"/>
      <c r="BY33" s="400"/>
      <c r="BZ33" s="400"/>
      <c r="CA33" s="400"/>
      <c r="CB33" s="400"/>
      <c r="CC33" s="401"/>
      <c r="CD33" s="399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1"/>
    </row>
    <row r="34" spans="1:94" s="74" customFormat="1" ht="12.75" hidden="1">
      <c r="A34" s="388"/>
      <c r="B34" s="389"/>
      <c r="C34" s="389"/>
      <c r="D34" s="390"/>
      <c r="E34" s="388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90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388" t="s">
        <v>402</v>
      </c>
      <c r="AY34" s="389"/>
      <c r="AZ34" s="389"/>
      <c r="BA34" s="389"/>
      <c r="BB34" s="389"/>
      <c r="BC34" s="389"/>
      <c r="BD34" s="389"/>
      <c r="BE34" s="389"/>
      <c r="BF34" s="389"/>
      <c r="BG34" s="389"/>
      <c r="BH34" s="390"/>
      <c r="BI34" s="388" t="s">
        <v>403</v>
      </c>
      <c r="BJ34" s="389"/>
      <c r="BK34" s="389"/>
      <c r="BL34" s="389"/>
      <c r="BM34" s="389"/>
      <c r="BN34" s="389"/>
      <c r="BO34" s="389"/>
      <c r="BP34" s="389"/>
      <c r="BQ34" s="389"/>
      <c r="BR34" s="390"/>
      <c r="BS34" s="388" t="s">
        <v>404</v>
      </c>
      <c r="BT34" s="389"/>
      <c r="BU34" s="389"/>
      <c r="BV34" s="389"/>
      <c r="BW34" s="389"/>
      <c r="BX34" s="389"/>
      <c r="BY34" s="389"/>
      <c r="BZ34" s="389"/>
      <c r="CA34" s="389"/>
      <c r="CB34" s="389"/>
      <c r="CC34" s="390"/>
      <c r="CD34" s="388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90"/>
    </row>
    <row r="35" spans="1:94" s="74" customFormat="1" ht="12.75" hidden="1">
      <c r="A35" s="388">
        <v>1</v>
      </c>
      <c r="B35" s="389"/>
      <c r="C35" s="389"/>
      <c r="D35" s="390"/>
      <c r="E35" s="388">
        <v>2</v>
      </c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90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388">
        <v>3</v>
      </c>
      <c r="AY35" s="389"/>
      <c r="AZ35" s="389"/>
      <c r="BA35" s="389"/>
      <c r="BB35" s="389"/>
      <c r="BC35" s="389"/>
      <c r="BD35" s="389"/>
      <c r="BE35" s="389"/>
      <c r="BF35" s="389"/>
      <c r="BG35" s="389"/>
      <c r="BH35" s="390"/>
      <c r="BI35" s="388">
        <v>4</v>
      </c>
      <c r="BJ35" s="389"/>
      <c r="BK35" s="389"/>
      <c r="BL35" s="389"/>
      <c r="BM35" s="389"/>
      <c r="BN35" s="389"/>
      <c r="BO35" s="389"/>
      <c r="BP35" s="389"/>
      <c r="BQ35" s="389"/>
      <c r="BR35" s="390"/>
      <c r="BS35" s="388">
        <v>5</v>
      </c>
      <c r="BT35" s="389"/>
      <c r="BU35" s="389"/>
      <c r="BV35" s="389"/>
      <c r="BW35" s="389"/>
      <c r="BX35" s="389"/>
      <c r="BY35" s="389"/>
      <c r="BZ35" s="389"/>
      <c r="CA35" s="389"/>
      <c r="CB35" s="389"/>
      <c r="CC35" s="390"/>
      <c r="CD35" s="388">
        <v>6</v>
      </c>
      <c r="CE35" s="389"/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90"/>
    </row>
    <row r="36" spans="1:94" s="74" customFormat="1" ht="36" customHeight="1" hidden="1">
      <c r="A36" s="376"/>
      <c r="B36" s="377"/>
      <c r="C36" s="377"/>
      <c r="D36" s="378"/>
      <c r="E36" s="393" t="s">
        <v>405</v>
      </c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5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415"/>
      <c r="AY36" s="416"/>
      <c r="AZ36" s="416"/>
      <c r="BA36" s="416"/>
      <c r="BB36" s="416"/>
      <c r="BC36" s="416"/>
      <c r="BD36" s="416"/>
      <c r="BE36" s="416"/>
      <c r="BF36" s="416"/>
      <c r="BG36" s="416"/>
      <c r="BH36" s="417"/>
      <c r="BI36" s="415"/>
      <c r="BJ36" s="416"/>
      <c r="BK36" s="416"/>
      <c r="BL36" s="416"/>
      <c r="BM36" s="416"/>
      <c r="BN36" s="416"/>
      <c r="BO36" s="416"/>
      <c r="BP36" s="416"/>
      <c r="BQ36" s="416"/>
      <c r="BR36" s="417"/>
      <c r="BS36" s="415"/>
      <c r="BT36" s="416"/>
      <c r="BU36" s="416"/>
      <c r="BV36" s="416"/>
      <c r="BW36" s="416"/>
      <c r="BX36" s="416"/>
      <c r="BY36" s="416"/>
      <c r="BZ36" s="416"/>
      <c r="CA36" s="416"/>
      <c r="CB36" s="416"/>
      <c r="CC36" s="417"/>
      <c r="CD36" s="415"/>
      <c r="CE36" s="416"/>
      <c r="CF36" s="416"/>
      <c r="CG36" s="416"/>
      <c r="CH36" s="416"/>
      <c r="CI36" s="416"/>
      <c r="CJ36" s="416"/>
      <c r="CK36" s="416"/>
      <c r="CL36" s="416"/>
      <c r="CM36" s="416"/>
      <c r="CN36" s="416"/>
      <c r="CO36" s="416"/>
      <c r="CP36" s="417"/>
    </row>
    <row r="37" spans="1:94" s="74" customFormat="1" ht="12.75" hidden="1">
      <c r="A37" s="376"/>
      <c r="B37" s="377"/>
      <c r="C37" s="377"/>
      <c r="D37" s="378"/>
      <c r="E37" s="376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8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415"/>
      <c r="AY37" s="416"/>
      <c r="AZ37" s="416"/>
      <c r="BA37" s="416"/>
      <c r="BB37" s="416"/>
      <c r="BC37" s="416"/>
      <c r="BD37" s="416"/>
      <c r="BE37" s="416"/>
      <c r="BF37" s="416"/>
      <c r="BG37" s="416"/>
      <c r="BH37" s="417"/>
      <c r="BI37" s="415"/>
      <c r="BJ37" s="416"/>
      <c r="BK37" s="416"/>
      <c r="BL37" s="416"/>
      <c r="BM37" s="416"/>
      <c r="BN37" s="416"/>
      <c r="BO37" s="416"/>
      <c r="BP37" s="416"/>
      <c r="BQ37" s="416"/>
      <c r="BR37" s="417"/>
      <c r="BS37" s="415"/>
      <c r="BT37" s="416"/>
      <c r="BU37" s="416"/>
      <c r="BV37" s="416"/>
      <c r="BW37" s="416"/>
      <c r="BX37" s="416"/>
      <c r="BY37" s="416"/>
      <c r="BZ37" s="416"/>
      <c r="CA37" s="416"/>
      <c r="CB37" s="416"/>
      <c r="CC37" s="417"/>
      <c r="CD37" s="415"/>
      <c r="CE37" s="416"/>
      <c r="CF37" s="416"/>
      <c r="CG37" s="416"/>
      <c r="CH37" s="416"/>
      <c r="CI37" s="416"/>
      <c r="CJ37" s="416"/>
      <c r="CK37" s="416"/>
      <c r="CL37" s="416"/>
      <c r="CM37" s="416"/>
      <c r="CN37" s="416"/>
      <c r="CO37" s="416"/>
      <c r="CP37" s="417"/>
    </row>
    <row r="38" spans="1:94" s="74" customFormat="1" ht="12.75" hidden="1">
      <c r="A38" s="376"/>
      <c r="B38" s="377"/>
      <c r="C38" s="377"/>
      <c r="D38" s="378"/>
      <c r="E38" s="382" t="s">
        <v>388</v>
      </c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4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412" t="s">
        <v>35</v>
      </c>
      <c r="AY38" s="413"/>
      <c r="AZ38" s="413"/>
      <c r="BA38" s="413"/>
      <c r="BB38" s="413"/>
      <c r="BC38" s="413"/>
      <c r="BD38" s="413"/>
      <c r="BE38" s="413"/>
      <c r="BF38" s="413"/>
      <c r="BG38" s="413"/>
      <c r="BH38" s="414"/>
      <c r="BI38" s="412" t="s">
        <v>35</v>
      </c>
      <c r="BJ38" s="413"/>
      <c r="BK38" s="413"/>
      <c r="BL38" s="413"/>
      <c r="BM38" s="413"/>
      <c r="BN38" s="413"/>
      <c r="BO38" s="413"/>
      <c r="BP38" s="413"/>
      <c r="BQ38" s="413"/>
      <c r="BR38" s="414"/>
      <c r="BS38" s="412" t="s">
        <v>35</v>
      </c>
      <c r="BT38" s="413"/>
      <c r="BU38" s="413"/>
      <c r="BV38" s="413"/>
      <c r="BW38" s="413"/>
      <c r="BX38" s="413"/>
      <c r="BY38" s="413"/>
      <c r="BZ38" s="413"/>
      <c r="CA38" s="413"/>
      <c r="CB38" s="413"/>
      <c r="CC38" s="414"/>
      <c r="CD38" s="415">
        <f>CD36+CD37</f>
        <v>0</v>
      </c>
      <c r="CE38" s="416"/>
      <c r="CF38" s="416"/>
      <c r="CG38" s="416"/>
      <c r="CH38" s="416"/>
      <c r="CI38" s="416"/>
      <c r="CJ38" s="416"/>
      <c r="CK38" s="416"/>
      <c r="CL38" s="416"/>
      <c r="CM38" s="416"/>
      <c r="CN38" s="416"/>
      <c r="CO38" s="416"/>
      <c r="CP38" s="417"/>
    </row>
    <row r="39" spans="1:94" s="71" customFormat="1" ht="29.25" customHeight="1">
      <c r="A39" s="402" t="s">
        <v>406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</row>
    <row r="40" s="76" customFormat="1" ht="5.25" customHeight="1"/>
    <row r="41" spans="1:62" s="74" customFormat="1" ht="12.75">
      <c r="A41" s="403" t="s">
        <v>357</v>
      </c>
      <c r="B41" s="404"/>
      <c r="C41" s="404"/>
      <c r="D41" s="405"/>
      <c r="E41" s="403" t="s">
        <v>390</v>
      </c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406" t="s">
        <v>394</v>
      </c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8"/>
    </row>
    <row r="42" spans="1:62" s="74" customFormat="1" ht="12.75">
      <c r="A42" s="399" t="s">
        <v>365</v>
      </c>
      <c r="B42" s="400"/>
      <c r="C42" s="400"/>
      <c r="D42" s="401"/>
      <c r="E42" s="399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1"/>
      <c r="AJ42" s="399" t="s">
        <v>407</v>
      </c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86"/>
      <c r="AX42" s="409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1"/>
    </row>
    <row r="43" spans="1:62" s="74" customFormat="1" ht="12.75">
      <c r="A43" s="399"/>
      <c r="B43" s="400"/>
      <c r="C43" s="400"/>
      <c r="D43" s="401"/>
      <c r="E43" s="399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1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399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1"/>
    </row>
    <row r="44" spans="1:62" s="74" customFormat="1" ht="12.75">
      <c r="A44" s="388"/>
      <c r="B44" s="389"/>
      <c r="C44" s="389"/>
      <c r="D44" s="390"/>
      <c r="E44" s="388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90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388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90"/>
    </row>
    <row r="45" spans="1:62" s="74" customFormat="1" ht="12.75">
      <c r="A45" s="388">
        <v>1</v>
      </c>
      <c r="B45" s="389"/>
      <c r="C45" s="389"/>
      <c r="D45" s="390"/>
      <c r="E45" s="388">
        <v>2</v>
      </c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90"/>
      <c r="AJ45" s="391">
        <v>3</v>
      </c>
      <c r="AK45" s="392"/>
      <c r="AL45" s="392"/>
      <c r="AM45" s="392"/>
      <c r="AN45" s="392"/>
      <c r="AO45" s="392"/>
      <c r="AP45" s="89"/>
      <c r="AQ45" s="89"/>
      <c r="AR45" s="89"/>
      <c r="AS45" s="89"/>
      <c r="AT45" s="89"/>
      <c r="AU45" s="89"/>
      <c r="AV45" s="89"/>
      <c r="AW45" s="89"/>
      <c r="AX45" s="388">
        <v>4</v>
      </c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/>
      <c r="BJ45" s="390"/>
    </row>
    <row r="46" spans="1:62" s="74" customFormat="1" ht="35.25" customHeight="1">
      <c r="A46" s="376">
        <v>1</v>
      </c>
      <c r="B46" s="377"/>
      <c r="C46" s="377"/>
      <c r="D46" s="378"/>
      <c r="E46" s="393" t="s">
        <v>405</v>
      </c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5"/>
      <c r="AJ46" s="396">
        <v>266</v>
      </c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8"/>
      <c r="AX46" s="379">
        <v>140000</v>
      </c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1"/>
    </row>
    <row r="47" spans="1:62" s="74" customFormat="1" ht="12.75" customHeight="1" hidden="1">
      <c r="A47" s="376"/>
      <c r="B47" s="377"/>
      <c r="C47" s="377"/>
      <c r="D47" s="378"/>
      <c r="E47" s="376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8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379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1"/>
    </row>
    <row r="48" spans="1:62" s="74" customFormat="1" ht="12.75">
      <c r="A48" s="376"/>
      <c r="B48" s="377"/>
      <c r="C48" s="377"/>
      <c r="D48" s="378"/>
      <c r="E48" s="382" t="s">
        <v>388</v>
      </c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4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385">
        <f>AX46+AX47</f>
        <v>140000</v>
      </c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7"/>
    </row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</sheetData>
  <sheetProtection/>
  <mergeCells count="183">
    <mergeCell ref="CG1:EG4"/>
    <mergeCell ref="A7:EG7"/>
    <mergeCell ref="A9:EG9"/>
    <mergeCell ref="T11:EG11"/>
    <mergeCell ref="AH13:EG14"/>
    <mergeCell ref="A15:EC15"/>
    <mergeCell ref="A16:EG16"/>
    <mergeCell ref="AN17:CQ17"/>
    <mergeCell ref="A18:D18"/>
    <mergeCell ref="E18:T18"/>
    <mergeCell ref="U18:AF18"/>
    <mergeCell ref="AG18:CJ18"/>
    <mergeCell ref="CK18:CU18"/>
    <mergeCell ref="CV18:DE18"/>
    <mergeCell ref="DF18:DQ22"/>
    <mergeCell ref="DT18:EG18"/>
    <mergeCell ref="A19:D19"/>
    <mergeCell ref="E19:T19"/>
    <mergeCell ref="U19:AF19"/>
    <mergeCell ref="AG19:AT19"/>
    <mergeCell ref="AU19:CJ19"/>
    <mergeCell ref="CK19:CU19"/>
    <mergeCell ref="CV19:DE19"/>
    <mergeCell ref="DT19:EG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E20"/>
    <mergeCell ref="DT20:EG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T21:EG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T22:EG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Q23"/>
    <mergeCell ref="DT23:EG23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4:DO24"/>
    <mergeCell ref="DP24:EC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5:DO25"/>
    <mergeCell ref="DP25:EC25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6:DO26"/>
    <mergeCell ref="DP26:EC26"/>
    <mergeCell ref="A27:T27"/>
    <mergeCell ref="U27:AF27"/>
    <mergeCell ref="AG27:AT27"/>
    <mergeCell ref="AU27:BH27"/>
    <mergeCell ref="BI27:BV27"/>
    <mergeCell ref="BW27:CJ27"/>
    <mergeCell ref="CK27:CU27"/>
    <mergeCell ref="CV27:DE27"/>
    <mergeCell ref="DF27:DQ27"/>
    <mergeCell ref="DT27:EG27"/>
    <mergeCell ref="A31:D31"/>
    <mergeCell ref="E31:AI31"/>
    <mergeCell ref="AX31:BH31"/>
    <mergeCell ref="BI31:BR31"/>
    <mergeCell ref="BS31:CC31"/>
    <mergeCell ref="CD31:CP31"/>
    <mergeCell ref="A32:D32"/>
    <mergeCell ref="E32:AI32"/>
    <mergeCell ref="AX32:BH32"/>
    <mergeCell ref="BI32:BR32"/>
    <mergeCell ref="BS32:CC32"/>
    <mergeCell ref="CD32:CP32"/>
    <mergeCell ref="A33:D33"/>
    <mergeCell ref="E33:AI33"/>
    <mergeCell ref="AX33:BH33"/>
    <mergeCell ref="BI33:BR33"/>
    <mergeCell ref="BS33:CC33"/>
    <mergeCell ref="CD33:CP33"/>
    <mergeCell ref="A34:D34"/>
    <mergeCell ref="E34:AI34"/>
    <mergeCell ref="AX34:BH34"/>
    <mergeCell ref="BI34:BR34"/>
    <mergeCell ref="BS34:CC34"/>
    <mergeCell ref="CD34:CP34"/>
    <mergeCell ref="A35:D35"/>
    <mergeCell ref="E35:AI35"/>
    <mergeCell ref="AX35:BH35"/>
    <mergeCell ref="BI35:BR35"/>
    <mergeCell ref="BS35:CC35"/>
    <mergeCell ref="CD35:CP35"/>
    <mergeCell ref="A36:D36"/>
    <mergeCell ref="E36:AI36"/>
    <mergeCell ref="AX36:BH36"/>
    <mergeCell ref="BI36:BR36"/>
    <mergeCell ref="BS36:CC36"/>
    <mergeCell ref="CD36:CP36"/>
    <mergeCell ref="A37:D37"/>
    <mergeCell ref="E37:AI37"/>
    <mergeCell ref="AX37:BH37"/>
    <mergeCell ref="BI37:BR37"/>
    <mergeCell ref="BS37:CC37"/>
    <mergeCell ref="CD37:CP37"/>
    <mergeCell ref="A38:D38"/>
    <mergeCell ref="E38:AI38"/>
    <mergeCell ref="AX38:BH38"/>
    <mergeCell ref="BI38:BR38"/>
    <mergeCell ref="BS38:CC38"/>
    <mergeCell ref="CD38:CP38"/>
    <mergeCell ref="A39:CP39"/>
    <mergeCell ref="A41:D41"/>
    <mergeCell ref="E41:AI41"/>
    <mergeCell ref="AX41:BJ42"/>
    <mergeCell ref="A42:D42"/>
    <mergeCell ref="E42:AI42"/>
    <mergeCell ref="AJ42:AV42"/>
    <mergeCell ref="A43:D43"/>
    <mergeCell ref="E43:AI43"/>
    <mergeCell ref="AX43:BJ43"/>
    <mergeCell ref="A44:D44"/>
    <mergeCell ref="E44:AI44"/>
    <mergeCell ref="AX44:BJ44"/>
    <mergeCell ref="A45:D45"/>
    <mergeCell ref="E45:AI45"/>
    <mergeCell ref="AJ45:AO45"/>
    <mergeCell ref="AX45:BJ45"/>
    <mergeCell ref="A46:D46"/>
    <mergeCell ref="E46:AI46"/>
    <mergeCell ref="AJ46:AW46"/>
    <mergeCell ref="AX46:BJ46"/>
    <mergeCell ref="A47:D47"/>
    <mergeCell ref="E47:AI47"/>
    <mergeCell ref="AX47:BJ47"/>
    <mergeCell ref="A48:D48"/>
    <mergeCell ref="E48:AI48"/>
    <mergeCell ref="AX48:BJ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70"/>
  <sheetViews>
    <sheetView zoomScalePageLayoutView="0" workbookViewId="0" topLeftCell="A35">
      <selection activeCell="DD65" sqref="DD65"/>
    </sheetView>
  </sheetViews>
  <sheetFormatPr defaultColWidth="1.12109375" defaultRowHeight="12.75"/>
  <cols>
    <col min="1" max="3" width="1.12109375" style="74" customWidth="1"/>
    <col min="4" max="4" width="1.00390625" style="74" customWidth="1"/>
    <col min="5" max="41" width="1.12109375" style="74" customWidth="1"/>
    <col min="42" max="42" width="0.2421875" style="74" customWidth="1"/>
    <col min="43" max="49" width="1.12109375" style="74" hidden="1" customWidth="1"/>
    <col min="50" max="16384" width="1.12109375" style="74" customWidth="1"/>
  </cols>
  <sheetData>
    <row r="1" spans="1:94" ht="0.75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  <c r="CC1" s="516"/>
      <c r="CD1" s="516"/>
      <c r="CE1" s="516"/>
      <c r="CF1" s="516"/>
      <c r="CG1" s="516"/>
      <c r="CH1" s="516"/>
      <c r="CI1" s="516"/>
      <c r="CJ1" s="516"/>
      <c r="CK1" s="516"/>
      <c r="CL1" s="516"/>
      <c r="CM1" s="516"/>
      <c r="CN1" s="516"/>
      <c r="CO1" s="516"/>
      <c r="CP1" s="516"/>
    </row>
    <row r="2" spans="1:94" s="71" customFormat="1" ht="17.25" customHeight="1">
      <c r="A2" s="517" t="s">
        <v>408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  <c r="AU2" s="517"/>
      <c r="AV2" s="517"/>
      <c r="AW2" s="517"/>
      <c r="AX2" s="517"/>
      <c r="AY2" s="517"/>
      <c r="AZ2" s="517"/>
      <c r="BA2" s="517"/>
      <c r="BB2" s="517"/>
      <c r="BC2" s="517"/>
      <c r="BD2" s="517"/>
      <c r="BE2" s="517"/>
      <c r="BF2" s="517"/>
      <c r="BG2" s="517"/>
      <c r="BH2" s="517"/>
      <c r="BI2" s="517"/>
      <c r="BJ2" s="517"/>
      <c r="BK2" s="517"/>
      <c r="BL2" s="517"/>
      <c r="BM2" s="517"/>
      <c r="BN2" s="517"/>
      <c r="BO2" s="517"/>
      <c r="BP2" s="517"/>
      <c r="BQ2" s="517"/>
      <c r="BR2" s="517"/>
      <c r="BS2" s="517"/>
      <c r="BT2" s="517"/>
      <c r="BU2" s="517"/>
      <c r="BV2" s="517"/>
      <c r="BW2" s="517"/>
      <c r="BX2" s="517"/>
      <c r="BY2" s="517"/>
      <c r="BZ2" s="517"/>
      <c r="CA2" s="517"/>
      <c r="CB2" s="517"/>
      <c r="CC2" s="517"/>
      <c r="CD2" s="517"/>
      <c r="CE2" s="517"/>
      <c r="CF2" s="517"/>
      <c r="CG2" s="517"/>
      <c r="CH2" s="517"/>
      <c r="CI2" s="517"/>
      <c r="CJ2" s="517"/>
      <c r="CK2" s="517"/>
      <c r="CL2" s="517"/>
      <c r="CM2" s="517"/>
      <c r="CN2" s="517"/>
      <c r="CO2" s="517"/>
      <c r="CP2" s="517"/>
    </row>
    <row r="3" spans="1:94" s="76" customFormat="1" ht="1.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</row>
    <row r="4" spans="1:94" s="76" customFormat="1" ht="18" customHeight="1">
      <c r="A4" s="518" t="s">
        <v>409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518"/>
      <c r="CA4" s="518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</row>
    <row r="5" spans="1:94" s="71" customFormat="1" ht="42.75" customHeight="1">
      <c r="A5" s="108" t="s">
        <v>410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505" t="s">
        <v>354</v>
      </c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</row>
    <row r="6" spans="1:94" s="71" customFormat="1" ht="13.5" customHeight="1">
      <c r="A6" s="519" t="s">
        <v>582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  <c r="BB6" s="520"/>
      <c r="BC6" s="520"/>
      <c r="BD6" s="520"/>
      <c r="BE6" s="520"/>
      <c r="BF6" s="520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0"/>
      <c r="CO6" s="520"/>
      <c r="CP6" s="520"/>
    </row>
    <row r="7" spans="1:94" s="76" customFormat="1" ht="6.75" customHeight="1">
      <c r="A7" s="521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</row>
    <row r="8" spans="1:94" ht="12.75">
      <c r="A8" s="403" t="s">
        <v>357</v>
      </c>
      <c r="B8" s="404"/>
      <c r="C8" s="404"/>
      <c r="D8" s="405"/>
      <c r="E8" s="403" t="s">
        <v>390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403" t="s">
        <v>411</v>
      </c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5"/>
      <c r="BL8" s="403" t="s">
        <v>392</v>
      </c>
      <c r="BM8" s="404"/>
      <c r="BN8" s="404"/>
      <c r="BO8" s="404"/>
      <c r="BP8" s="404"/>
      <c r="BQ8" s="404"/>
      <c r="BR8" s="404"/>
      <c r="BS8" s="404"/>
      <c r="BT8" s="405"/>
      <c r="BU8" s="403" t="s">
        <v>392</v>
      </c>
      <c r="BV8" s="404"/>
      <c r="BW8" s="404"/>
      <c r="BX8" s="404"/>
      <c r="BY8" s="404"/>
      <c r="BZ8" s="404"/>
      <c r="CA8" s="404"/>
      <c r="CB8" s="404"/>
      <c r="CC8" s="405"/>
      <c r="CD8" s="403" t="s">
        <v>394</v>
      </c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5"/>
    </row>
    <row r="9" spans="1:94" ht="12.75">
      <c r="A9" s="399" t="s">
        <v>365</v>
      </c>
      <c r="B9" s="400"/>
      <c r="C9" s="400"/>
      <c r="D9" s="401"/>
      <c r="E9" s="399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1"/>
      <c r="AJ9" s="399" t="s">
        <v>407</v>
      </c>
      <c r="AK9" s="400"/>
      <c r="AL9" s="400"/>
      <c r="AM9" s="400"/>
      <c r="AN9" s="400"/>
      <c r="AO9" s="400"/>
      <c r="AP9" s="86"/>
      <c r="AQ9" s="86"/>
      <c r="AR9" s="86"/>
      <c r="AS9" s="86"/>
      <c r="AT9" s="86"/>
      <c r="AU9" s="86"/>
      <c r="AV9" s="86"/>
      <c r="AW9" s="86"/>
      <c r="AX9" s="399" t="s">
        <v>412</v>
      </c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1"/>
      <c r="BL9" s="399" t="s">
        <v>395</v>
      </c>
      <c r="BM9" s="400"/>
      <c r="BN9" s="400"/>
      <c r="BO9" s="400"/>
      <c r="BP9" s="400"/>
      <c r="BQ9" s="400"/>
      <c r="BR9" s="400"/>
      <c r="BS9" s="400"/>
      <c r="BT9" s="401"/>
      <c r="BU9" s="399" t="s">
        <v>413</v>
      </c>
      <c r="BV9" s="400"/>
      <c r="BW9" s="400"/>
      <c r="BX9" s="400"/>
      <c r="BY9" s="400"/>
      <c r="BZ9" s="400"/>
      <c r="CA9" s="400"/>
      <c r="CB9" s="400"/>
      <c r="CC9" s="401"/>
      <c r="CD9" s="399" t="s">
        <v>398</v>
      </c>
      <c r="CE9" s="400"/>
      <c r="CF9" s="400"/>
      <c r="CG9" s="400"/>
      <c r="CH9" s="400"/>
      <c r="CI9" s="400"/>
      <c r="CJ9" s="400"/>
      <c r="CK9" s="400"/>
      <c r="CL9" s="400"/>
      <c r="CM9" s="400"/>
      <c r="CN9" s="400"/>
      <c r="CO9" s="400"/>
      <c r="CP9" s="401"/>
    </row>
    <row r="10" spans="1:94" ht="12.75">
      <c r="A10" s="399"/>
      <c r="B10" s="400"/>
      <c r="C10" s="400"/>
      <c r="D10" s="401"/>
      <c r="E10" s="399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1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399" t="s">
        <v>414</v>
      </c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1"/>
      <c r="BL10" s="399" t="s">
        <v>415</v>
      </c>
      <c r="BM10" s="400"/>
      <c r="BN10" s="400"/>
      <c r="BO10" s="400"/>
      <c r="BP10" s="400"/>
      <c r="BQ10" s="400"/>
      <c r="BR10" s="400"/>
      <c r="BS10" s="400"/>
      <c r="BT10" s="401"/>
      <c r="BU10" s="399"/>
      <c r="BV10" s="400"/>
      <c r="BW10" s="400"/>
      <c r="BX10" s="400"/>
      <c r="BY10" s="400"/>
      <c r="BZ10" s="400"/>
      <c r="CA10" s="400"/>
      <c r="CB10" s="400"/>
      <c r="CC10" s="401"/>
      <c r="CD10" s="399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1"/>
    </row>
    <row r="11" spans="1:94" ht="12.75">
      <c r="A11" s="388"/>
      <c r="B11" s="389"/>
      <c r="C11" s="389"/>
      <c r="D11" s="390"/>
      <c r="E11" s="388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90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388" t="s">
        <v>416</v>
      </c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90"/>
      <c r="BL11" s="388"/>
      <c r="BM11" s="389"/>
      <c r="BN11" s="389"/>
      <c r="BO11" s="389"/>
      <c r="BP11" s="389"/>
      <c r="BQ11" s="389"/>
      <c r="BR11" s="389"/>
      <c r="BS11" s="389"/>
      <c r="BT11" s="390"/>
      <c r="BU11" s="388"/>
      <c r="BV11" s="389"/>
      <c r="BW11" s="389"/>
      <c r="BX11" s="389"/>
      <c r="BY11" s="389"/>
      <c r="BZ11" s="389"/>
      <c r="CA11" s="389"/>
      <c r="CB11" s="389"/>
      <c r="CC11" s="390"/>
      <c r="CD11" s="388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90"/>
    </row>
    <row r="12" spans="1:94" ht="12.75">
      <c r="A12" s="388">
        <v>1</v>
      </c>
      <c r="B12" s="389"/>
      <c r="C12" s="389"/>
      <c r="D12" s="390"/>
      <c r="E12" s="388">
        <v>2</v>
      </c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90"/>
      <c r="AJ12" s="391">
        <v>3</v>
      </c>
      <c r="AK12" s="392"/>
      <c r="AL12" s="392"/>
      <c r="AM12" s="392"/>
      <c r="AN12" s="392"/>
      <c r="AO12" s="392"/>
      <c r="AP12" s="89"/>
      <c r="AQ12" s="89"/>
      <c r="AR12" s="89"/>
      <c r="AS12" s="89"/>
      <c r="AT12" s="89"/>
      <c r="AU12" s="89"/>
      <c r="AV12" s="89"/>
      <c r="AW12" s="89"/>
      <c r="AX12" s="388">
        <v>4</v>
      </c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90"/>
      <c r="BL12" s="388">
        <v>5</v>
      </c>
      <c r="BM12" s="389"/>
      <c r="BN12" s="389"/>
      <c r="BO12" s="389"/>
      <c r="BP12" s="389"/>
      <c r="BQ12" s="389"/>
      <c r="BR12" s="389"/>
      <c r="BS12" s="389"/>
      <c r="BT12" s="390"/>
      <c r="BU12" s="388">
        <v>6</v>
      </c>
      <c r="BV12" s="389"/>
      <c r="BW12" s="389"/>
      <c r="BX12" s="389"/>
      <c r="BY12" s="389"/>
      <c r="BZ12" s="389"/>
      <c r="CA12" s="389"/>
      <c r="CB12" s="389"/>
      <c r="CC12" s="390"/>
      <c r="CD12" s="388">
        <v>7</v>
      </c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90"/>
    </row>
    <row r="13" spans="1:94" ht="37.5" customHeight="1">
      <c r="A13" s="506" t="s">
        <v>7</v>
      </c>
      <c r="B13" s="507"/>
      <c r="C13" s="507"/>
      <c r="D13" s="508"/>
      <c r="E13" s="393" t="s">
        <v>417</v>
      </c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10"/>
      <c r="AJ13" s="511">
        <v>212</v>
      </c>
      <c r="AK13" s="512"/>
      <c r="AL13" s="512"/>
      <c r="AM13" s="512"/>
      <c r="AN13" s="512"/>
      <c r="AO13" s="512"/>
      <c r="AP13" s="111"/>
      <c r="AQ13" s="111"/>
      <c r="AR13" s="111"/>
      <c r="AS13" s="111"/>
      <c r="AT13" s="111"/>
      <c r="AU13" s="111"/>
      <c r="AV13" s="111"/>
      <c r="AW13" s="111"/>
      <c r="AX13" s="513">
        <v>300</v>
      </c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5"/>
      <c r="BL13" s="415">
        <v>20</v>
      </c>
      <c r="BM13" s="416"/>
      <c r="BN13" s="416"/>
      <c r="BO13" s="416"/>
      <c r="BP13" s="416"/>
      <c r="BQ13" s="416"/>
      <c r="BR13" s="416"/>
      <c r="BS13" s="416"/>
      <c r="BT13" s="417"/>
      <c r="BU13" s="513">
        <v>8</v>
      </c>
      <c r="BV13" s="514"/>
      <c r="BW13" s="514"/>
      <c r="BX13" s="514"/>
      <c r="BY13" s="514"/>
      <c r="BZ13" s="514"/>
      <c r="CA13" s="514"/>
      <c r="CB13" s="514"/>
      <c r="CC13" s="515"/>
      <c r="CD13" s="424">
        <f>AX13*BL13*BU13</f>
        <v>48000</v>
      </c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6"/>
    </row>
    <row r="14" spans="1:94" ht="75.75" customHeight="1">
      <c r="A14" s="506" t="s">
        <v>8</v>
      </c>
      <c r="B14" s="507"/>
      <c r="C14" s="507"/>
      <c r="D14" s="508"/>
      <c r="E14" s="393" t="s">
        <v>418</v>
      </c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10"/>
      <c r="AJ14" s="511">
        <v>214</v>
      </c>
      <c r="AK14" s="512"/>
      <c r="AL14" s="512"/>
      <c r="AM14" s="512"/>
      <c r="AN14" s="512"/>
      <c r="AO14" s="512"/>
      <c r="AP14" s="111"/>
      <c r="AQ14" s="111"/>
      <c r="AR14" s="111"/>
      <c r="AS14" s="111"/>
      <c r="AT14" s="111"/>
      <c r="AU14" s="111"/>
      <c r="AV14" s="111"/>
      <c r="AW14" s="111"/>
      <c r="AX14" s="513">
        <v>30000</v>
      </c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5"/>
      <c r="BL14" s="415">
        <v>2</v>
      </c>
      <c r="BM14" s="416"/>
      <c r="BN14" s="416"/>
      <c r="BO14" s="416"/>
      <c r="BP14" s="416"/>
      <c r="BQ14" s="416"/>
      <c r="BR14" s="416"/>
      <c r="BS14" s="416"/>
      <c r="BT14" s="417"/>
      <c r="BU14" s="415">
        <v>0</v>
      </c>
      <c r="BV14" s="416"/>
      <c r="BW14" s="416"/>
      <c r="BX14" s="416"/>
      <c r="BY14" s="416"/>
      <c r="BZ14" s="416"/>
      <c r="CA14" s="416"/>
      <c r="CB14" s="416"/>
      <c r="CC14" s="417"/>
      <c r="CD14" s="424">
        <f>AX14*BL14</f>
        <v>60000</v>
      </c>
      <c r="CE14" s="425"/>
      <c r="CF14" s="425"/>
      <c r="CG14" s="425"/>
      <c r="CH14" s="425"/>
      <c r="CI14" s="425"/>
      <c r="CJ14" s="425"/>
      <c r="CK14" s="425"/>
      <c r="CL14" s="425"/>
      <c r="CM14" s="425"/>
      <c r="CN14" s="425"/>
      <c r="CO14" s="425"/>
      <c r="CP14" s="426"/>
    </row>
    <row r="15" spans="1:94" ht="25.5" customHeight="1">
      <c r="A15" s="506" t="s">
        <v>9</v>
      </c>
      <c r="B15" s="507"/>
      <c r="C15" s="507"/>
      <c r="D15" s="508"/>
      <c r="E15" s="393" t="s">
        <v>583</v>
      </c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10"/>
      <c r="AJ15" s="511">
        <v>226</v>
      </c>
      <c r="AK15" s="512"/>
      <c r="AL15" s="512"/>
      <c r="AM15" s="512"/>
      <c r="AN15" s="512"/>
      <c r="AO15" s="512"/>
      <c r="AP15" s="111"/>
      <c r="AQ15" s="111"/>
      <c r="AR15" s="111"/>
      <c r="AS15" s="111"/>
      <c r="AT15" s="111"/>
      <c r="AU15" s="111"/>
      <c r="AV15" s="111"/>
      <c r="AW15" s="111"/>
      <c r="AX15" s="513">
        <v>510</v>
      </c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5"/>
      <c r="BL15" s="415">
        <v>10</v>
      </c>
      <c r="BM15" s="416"/>
      <c r="BN15" s="416"/>
      <c r="BO15" s="416"/>
      <c r="BP15" s="416"/>
      <c r="BQ15" s="416"/>
      <c r="BR15" s="416"/>
      <c r="BS15" s="416"/>
      <c r="BT15" s="417"/>
      <c r="BU15" s="415">
        <v>10</v>
      </c>
      <c r="BV15" s="416"/>
      <c r="BW15" s="416"/>
      <c r="BX15" s="416"/>
      <c r="BY15" s="416"/>
      <c r="BZ15" s="416"/>
      <c r="CA15" s="416"/>
      <c r="CB15" s="416"/>
      <c r="CC15" s="417"/>
      <c r="CD15" s="424">
        <f>AX15*BL15*BU15</f>
        <v>51000</v>
      </c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6"/>
    </row>
    <row r="16" spans="1:94" ht="25.5" customHeight="1">
      <c r="A16" s="506" t="s">
        <v>11</v>
      </c>
      <c r="B16" s="507"/>
      <c r="C16" s="507"/>
      <c r="D16" s="508"/>
      <c r="E16" s="393" t="s">
        <v>419</v>
      </c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10"/>
      <c r="AJ16" s="511">
        <v>226</v>
      </c>
      <c r="AK16" s="512"/>
      <c r="AL16" s="512"/>
      <c r="AM16" s="512"/>
      <c r="AN16" s="512"/>
      <c r="AO16" s="512"/>
      <c r="AP16" s="111"/>
      <c r="AQ16" s="111"/>
      <c r="AR16" s="111"/>
      <c r="AS16" s="111"/>
      <c r="AT16" s="111"/>
      <c r="AU16" s="111"/>
      <c r="AV16" s="111"/>
      <c r="AW16" s="111"/>
      <c r="AX16" s="513">
        <v>600</v>
      </c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5"/>
      <c r="BL16" s="415">
        <v>10</v>
      </c>
      <c r="BM16" s="416"/>
      <c r="BN16" s="416"/>
      <c r="BO16" s="416"/>
      <c r="BP16" s="416"/>
      <c r="BQ16" s="416"/>
      <c r="BR16" s="416"/>
      <c r="BS16" s="416"/>
      <c r="BT16" s="417"/>
      <c r="BU16" s="513">
        <v>7</v>
      </c>
      <c r="BV16" s="514"/>
      <c r="BW16" s="514"/>
      <c r="BX16" s="514"/>
      <c r="BY16" s="514"/>
      <c r="BZ16" s="514"/>
      <c r="CA16" s="514"/>
      <c r="CB16" s="514"/>
      <c r="CC16" s="515"/>
      <c r="CD16" s="424">
        <f>BU16*BL16*AX16</f>
        <v>42000</v>
      </c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6"/>
    </row>
    <row r="17" spans="1:94" ht="75.75" customHeight="1" hidden="1">
      <c r="A17" s="506" t="s">
        <v>11</v>
      </c>
      <c r="B17" s="507"/>
      <c r="C17" s="507"/>
      <c r="D17" s="508"/>
      <c r="E17" s="393" t="s">
        <v>418</v>
      </c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10"/>
      <c r="AJ17" s="511">
        <v>214</v>
      </c>
      <c r="AK17" s="512"/>
      <c r="AL17" s="512"/>
      <c r="AM17" s="512"/>
      <c r="AN17" s="512"/>
      <c r="AO17" s="512"/>
      <c r="AP17" s="111"/>
      <c r="AQ17" s="111"/>
      <c r="AR17" s="111"/>
      <c r="AS17" s="111"/>
      <c r="AT17" s="111"/>
      <c r="AU17" s="111"/>
      <c r="AV17" s="111"/>
      <c r="AW17" s="111"/>
      <c r="AX17" s="513">
        <v>2000</v>
      </c>
      <c r="AY17" s="514"/>
      <c r="AZ17" s="514"/>
      <c r="BA17" s="514"/>
      <c r="BB17" s="514"/>
      <c r="BC17" s="514"/>
      <c r="BD17" s="514"/>
      <c r="BE17" s="514"/>
      <c r="BF17" s="514"/>
      <c r="BG17" s="514"/>
      <c r="BH17" s="514"/>
      <c r="BI17" s="514"/>
      <c r="BJ17" s="514"/>
      <c r="BK17" s="515"/>
      <c r="BL17" s="415">
        <v>5</v>
      </c>
      <c r="BM17" s="416"/>
      <c r="BN17" s="416"/>
      <c r="BO17" s="416"/>
      <c r="BP17" s="416"/>
      <c r="BQ17" s="416"/>
      <c r="BR17" s="416"/>
      <c r="BS17" s="416"/>
      <c r="BT17" s="417"/>
      <c r="BU17" s="415">
        <v>10</v>
      </c>
      <c r="BV17" s="416"/>
      <c r="BW17" s="416"/>
      <c r="BX17" s="416"/>
      <c r="BY17" s="416"/>
      <c r="BZ17" s="416"/>
      <c r="CA17" s="416"/>
      <c r="CB17" s="416"/>
      <c r="CC17" s="417"/>
      <c r="CD17" s="424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6"/>
    </row>
    <row r="18" spans="1:94" ht="12.75">
      <c r="A18" s="430"/>
      <c r="B18" s="431"/>
      <c r="C18" s="431"/>
      <c r="D18" s="432"/>
      <c r="E18" s="382" t="s">
        <v>388</v>
      </c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4"/>
      <c r="AJ18" s="396" t="s">
        <v>35</v>
      </c>
      <c r="AK18" s="397"/>
      <c r="AL18" s="397"/>
      <c r="AM18" s="397"/>
      <c r="AN18" s="397"/>
      <c r="AO18" s="397"/>
      <c r="AP18" s="95"/>
      <c r="AQ18" s="95"/>
      <c r="AR18" s="95"/>
      <c r="AS18" s="95"/>
      <c r="AT18" s="95"/>
      <c r="AU18" s="95"/>
      <c r="AV18" s="95"/>
      <c r="AW18" s="95"/>
      <c r="AX18" s="396" t="s">
        <v>35</v>
      </c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8"/>
      <c r="BL18" s="396" t="s">
        <v>35</v>
      </c>
      <c r="BM18" s="397"/>
      <c r="BN18" s="397"/>
      <c r="BO18" s="397"/>
      <c r="BP18" s="397"/>
      <c r="BQ18" s="397"/>
      <c r="BR18" s="397"/>
      <c r="BS18" s="397"/>
      <c r="BT18" s="398"/>
      <c r="BU18" s="396" t="s">
        <v>35</v>
      </c>
      <c r="BV18" s="397"/>
      <c r="BW18" s="397"/>
      <c r="BX18" s="397"/>
      <c r="BY18" s="397"/>
      <c r="BZ18" s="397"/>
      <c r="CA18" s="397"/>
      <c r="CB18" s="397"/>
      <c r="CC18" s="398"/>
      <c r="CD18" s="418">
        <f>SUM(CD13:CD17)</f>
        <v>201000</v>
      </c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20"/>
    </row>
    <row r="19" s="69" customFormat="1" ht="10.5" customHeight="1"/>
    <row r="20" spans="1:94" s="71" customFormat="1" ht="15.75">
      <c r="A20" s="442" t="s">
        <v>420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</row>
    <row r="21" s="76" customFormat="1" ht="5.25" customHeight="1"/>
    <row r="22" spans="1:94" ht="12.75">
      <c r="A22" s="403" t="s">
        <v>357</v>
      </c>
      <c r="B22" s="404"/>
      <c r="C22" s="404"/>
      <c r="D22" s="405"/>
      <c r="E22" s="403" t="s">
        <v>390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403" t="s">
        <v>391</v>
      </c>
      <c r="AY22" s="404"/>
      <c r="AZ22" s="404"/>
      <c r="BA22" s="404"/>
      <c r="BB22" s="404"/>
      <c r="BC22" s="404"/>
      <c r="BD22" s="404"/>
      <c r="BE22" s="404"/>
      <c r="BF22" s="404"/>
      <c r="BG22" s="404"/>
      <c r="BH22" s="405"/>
      <c r="BI22" s="403" t="s">
        <v>392</v>
      </c>
      <c r="BJ22" s="404"/>
      <c r="BK22" s="404"/>
      <c r="BL22" s="404"/>
      <c r="BM22" s="404"/>
      <c r="BN22" s="404"/>
      <c r="BO22" s="404"/>
      <c r="BP22" s="404"/>
      <c r="BQ22" s="404"/>
      <c r="BR22" s="405"/>
      <c r="BS22" s="403" t="s">
        <v>393</v>
      </c>
      <c r="BT22" s="404"/>
      <c r="BU22" s="404"/>
      <c r="BV22" s="404"/>
      <c r="BW22" s="404"/>
      <c r="BX22" s="404"/>
      <c r="BY22" s="404"/>
      <c r="BZ22" s="404"/>
      <c r="CA22" s="404"/>
      <c r="CB22" s="404"/>
      <c r="CC22" s="405"/>
      <c r="CD22" s="403" t="s">
        <v>394</v>
      </c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5"/>
    </row>
    <row r="23" spans="1:94" ht="12.75">
      <c r="A23" s="399" t="s">
        <v>365</v>
      </c>
      <c r="B23" s="400"/>
      <c r="C23" s="400"/>
      <c r="D23" s="401"/>
      <c r="E23" s="399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1"/>
      <c r="AJ23" s="399" t="s">
        <v>407</v>
      </c>
      <c r="AK23" s="400"/>
      <c r="AL23" s="400"/>
      <c r="AM23" s="400"/>
      <c r="AN23" s="400"/>
      <c r="AO23" s="400"/>
      <c r="AP23" s="86"/>
      <c r="AQ23" s="86"/>
      <c r="AR23" s="86"/>
      <c r="AS23" s="86"/>
      <c r="AT23" s="86"/>
      <c r="AU23" s="86"/>
      <c r="AV23" s="86"/>
      <c r="AW23" s="86"/>
      <c r="AX23" s="399" t="s">
        <v>395</v>
      </c>
      <c r="AY23" s="400"/>
      <c r="AZ23" s="400"/>
      <c r="BA23" s="400"/>
      <c r="BB23" s="400"/>
      <c r="BC23" s="400"/>
      <c r="BD23" s="400"/>
      <c r="BE23" s="400"/>
      <c r="BF23" s="400"/>
      <c r="BG23" s="400"/>
      <c r="BH23" s="401"/>
      <c r="BI23" s="399" t="s">
        <v>396</v>
      </c>
      <c r="BJ23" s="400"/>
      <c r="BK23" s="400"/>
      <c r="BL23" s="400"/>
      <c r="BM23" s="400"/>
      <c r="BN23" s="400"/>
      <c r="BO23" s="400"/>
      <c r="BP23" s="400"/>
      <c r="BQ23" s="400"/>
      <c r="BR23" s="401"/>
      <c r="BS23" s="399" t="s">
        <v>397</v>
      </c>
      <c r="BT23" s="400"/>
      <c r="BU23" s="400"/>
      <c r="BV23" s="400"/>
      <c r="BW23" s="400"/>
      <c r="BX23" s="400"/>
      <c r="BY23" s="400"/>
      <c r="BZ23" s="400"/>
      <c r="CA23" s="400"/>
      <c r="CB23" s="400"/>
      <c r="CC23" s="401"/>
      <c r="CD23" s="399" t="s">
        <v>398</v>
      </c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1"/>
    </row>
    <row r="24" spans="1:94" ht="12.75">
      <c r="A24" s="399"/>
      <c r="B24" s="400"/>
      <c r="C24" s="400"/>
      <c r="D24" s="401"/>
      <c r="E24" s="399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1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399" t="s">
        <v>399</v>
      </c>
      <c r="AY24" s="400"/>
      <c r="AZ24" s="400"/>
      <c r="BA24" s="400"/>
      <c r="BB24" s="400"/>
      <c r="BC24" s="400"/>
      <c r="BD24" s="400"/>
      <c r="BE24" s="400"/>
      <c r="BF24" s="400"/>
      <c r="BG24" s="400"/>
      <c r="BH24" s="401"/>
      <c r="BI24" s="399" t="s">
        <v>400</v>
      </c>
      <c r="BJ24" s="400"/>
      <c r="BK24" s="400"/>
      <c r="BL24" s="400"/>
      <c r="BM24" s="400"/>
      <c r="BN24" s="400"/>
      <c r="BO24" s="400"/>
      <c r="BP24" s="400"/>
      <c r="BQ24" s="400"/>
      <c r="BR24" s="401"/>
      <c r="BS24" s="399" t="s">
        <v>401</v>
      </c>
      <c r="BT24" s="400"/>
      <c r="BU24" s="400"/>
      <c r="BV24" s="400"/>
      <c r="BW24" s="400"/>
      <c r="BX24" s="400"/>
      <c r="BY24" s="400"/>
      <c r="BZ24" s="400"/>
      <c r="CA24" s="400"/>
      <c r="CB24" s="400"/>
      <c r="CC24" s="401"/>
      <c r="CD24" s="399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1"/>
    </row>
    <row r="25" spans="1:94" ht="12.75">
      <c r="A25" s="388"/>
      <c r="B25" s="389"/>
      <c r="C25" s="389"/>
      <c r="D25" s="390"/>
      <c r="E25" s="388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90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388" t="s">
        <v>402</v>
      </c>
      <c r="AY25" s="389"/>
      <c r="AZ25" s="389"/>
      <c r="BA25" s="389"/>
      <c r="BB25" s="389"/>
      <c r="BC25" s="389"/>
      <c r="BD25" s="389"/>
      <c r="BE25" s="389"/>
      <c r="BF25" s="389"/>
      <c r="BG25" s="389"/>
      <c r="BH25" s="390"/>
      <c r="BI25" s="388" t="s">
        <v>403</v>
      </c>
      <c r="BJ25" s="389"/>
      <c r="BK25" s="389"/>
      <c r="BL25" s="389"/>
      <c r="BM25" s="389"/>
      <c r="BN25" s="389"/>
      <c r="BO25" s="389"/>
      <c r="BP25" s="389"/>
      <c r="BQ25" s="389"/>
      <c r="BR25" s="390"/>
      <c r="BS25" s="388" t="s">
        <v>404</v>
      </c>
      <c r="BT25" s="389"/>
      <c r="BU25" s="389"/>
      <c r="BV25" s="389"/>
      <c r="BW25" s="389"/>
      <c r="BX25" s="389"/>
      <c r="BY25" s="389"/>
      <c r="BZ25" s="389"/>
      <c r="CA25" s="389"/>
      <c r="CB25" s="389"/>
      <c r="CC25" s="390"/>
      <c r="CD25" s="388"/>
      <c r="CE25" s="389"/>
      <c r="CF25" s="389"/>
      <c r="CG25" s="389"/>
      <c r="CH25" s="389"/>
      <c r="CI25" s="389"/>
      <c r="CJ25" s="389"/>
      <c r="CK25" s="389"/>
      <c r="CL25" s="389"/>
      <c r="CM25" s="389"/>
      <c r="CN25" s="389"/>
      <c r="CO25" s="389"/>
      <c r="CP25" s="390"/>
    </row>
    <row r="26" spans="1:94" ht="12.75">
      <c r="A26" s="388">
        <v>1</v>
      </c>
      <c r="B26" s="389"/>
      <c r="C26" s="389"/>
      <c r="D26" s="390"/>
      <c r="E26" s="388">
        <v>2</v>
      </c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90"/>
      <c r="AJ26" s="391">
        <v>3</v>
      </c>
      <c r="AK26" s="392"/>
      <c r="AL26" s="392"/>
      <c r="AM26" s="392"/>
      <c r="AN26" s="392"/>
      <c r="AO26" s="392"/>
      <c r="AP26" s="89"/>
      <c r="AQ26" s="89"/>
      <c r="AR26" s="89"/>
      <c r="AS26" s="89"/>
      <c r="AT26" s="89"/>
      <c r="AU26" s="89"/>
      <c r="AV26" s="89"/>
      <c r="AW26" s="89"/>
      <c r="AX26" s="388">
        <v>4</v>
      </c>
      <c r="AY26" s="389"/>
      <c r="AZ26" s="389"/>
      <c r="BA26" s="389"/>
      <c r="BB26" s="389"/>
      <c r="BC26" s="389"/>
      <c r="BD26" s="389"/>
      <c r="BE26" s="389"/>
      <c r="BF26" s="389"/>
      <c r="BG26" s="389"/>
      <c r="BH26" s="390"/>
      <c r="BI26" s="388">
        <v>5</v>
      </c>
      <c r="BJ26" s="389"/>
      <c r="BK26" s="389"/>
      <c r="BL26" s="389"/>
      <c r="BM26" s="389"/>
      <c r="BN26" s="389"/>
      <c r="BO26" s="389"/>
      <c r="BP26" s="389"/>
      <c r="BQ26" s="389"/>
      <c r="BR26" s="390"/>
      <c r="BS26" s="388">
        <v>6</v>
      </c>
      <c r="BT26" s="389"/>
      <c r="BU26" s="389"/>
      <c r="BV26" s="389"/>
      <c r="BW26" s="389"/>
      <c r="BX26" s="389"/>
      <c r="BY26" s="389"/>
      <c r="BZ26" s="389"/>
      <c r="CA26" s="389"/>
      <c r="CB26" s="389"/>
      <c r="CC26" s="390"/>
      <c r="CD26" s="388">
        <v>7</v>
      </c>
      <c r="CE26" s="389"/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90"/>
    </row>
    <row r="27" spans="1:94" ht="15" customHeight="1">
      <c r="A27" s="376">
        <v>1</v>
      </c>
      <c r="B27" s="377"/>
      <c r="C27" s="377"/>
      <c r="D27" s="378"/>
      <c r="E27" s="376" t="s">
        <v>421</v>
      </c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8"/>
      <c r="AJ27" s="396">
        <v>266</v>
      </c>
      <c r="AK27" s="397"/>
      <c r="AL27" s="397"/>
      <c r="AM27" s="397"/>
      <c r="AN27" s="397"/>
      <c r="AO27" s="397"/>
      <c r="AP27" s="397"/>
      <c r="AQ27" s="104"/>
      <c r="AR27" s="104"/>
      <c r="AS27" s="104"/>
      <c r="AT27" s="104"/>
      <c r="AU27" s="104"/>
      <c r="AV27" s="104"/>
      <c r="AW27" s="104"/>
      <c r="AX27" s="415"/>
      <c r="AY27" s="416"/>
      <c r="AZ27" s="416"/>
      <c r="BA27" s="416"/>
      <c r="BB27" s="416"/>
      <c r="BC27" s="416"/>
      <c r="BD27" s="416"/>
      <c r="BE27" s="416"/>
      <c r="BF27" s="416"/>
      <c r="BG27" s="416"/>
      <c r="BH27" s="417"/>
      <c r="BI27" s="415"/>
      <c r="BJ27" s="416"/>
      <c r="BK27" s="416"/>
      <c r="BL27" s="416"/>
      <c r="BM27" s="416"/>
      <c r="BN27" s="416"/>
      <c r="BO27" s="416"/>
      <c r="BP27" s="416"/>
      <c r="BQ27" s="416"/>
      <c r="BR27" s="417"/>
      <c r="BS27" s="415"/>
      <c r="BT27" s="416"/>
      <c r="BU27" s="416"/>
      <c r="BV27" s="416"/>
      <c r="BW27" s="416"/>
      <c r="BX27" s="416"/>
      <c r="BY27" s="416"/>
      <c r="BZ27" s="416"/>
      <c r="CA27" s="416"/>
      <c r="CB27" s="416"/>
      <c r="CC27" s="417"/>
      <c r="CD27" s="415">
        <f>AX27*BI27*BS27</f>
        <v>0</v>
      </c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7"/>
    </row>
    <row r="28" spans="1:94" ht="12.75" hidden="1">
      <c r="A28" s="376"/>
      <c r="B28" s="377"/>
      <c r="C28" s="377"/>
      <c r="D28" s="378"/>
      <c r="E28" s="376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8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415"/>
      <c r="AY28" s="416"/>
      <c r="AZ28" s="416"/>
      <c r="BA28" s="416"/>
      <c r="BB28" s="416"/>
      <c r="BC28" s="416"/>
      <c r="BD28" s="416"/>
      <c r="BE28" s="416"/>
      <c r="BF28" s="416"/>
      <c r="BG28" s="416"/>
      <c r="BH28" s="417"/>
      <c r="BI28" s="415"/>
      <c r="BJ28" s="416"/>
      <c r="BK28" s="416"/>
      <c r="BL28" s="416"/>
      <c r="BM28" s="416"/>
      <c r="BN28" s="416"/>
      <c r="BO28" s="416"/>
      <c r="BP28" s="416"/>
      <c r="BQ28" s="416"/>
      <c r="BR28" s="417"/>
      <c r="BS28" s="415"/>
      <c r="BT28" s="416"/>
      <c r="BU28" s="416"/>
      <c r="BV28" s="416"/>
      <c r="BW28" s="416"/>
      <c r="BX28" s="416"/>
      <c r="BY28" s="416"/>
      <c r="BZ28" s="416"/>
      <c r="CA28" s="416"/>
      <c r="CB28" s="416"/>
      <c r="CC28" s="417"/>
      <c r="CD28" s="415"/>
      <c r="CE28" s="416"/>
      <c r="CF28" s="416"/>
      <c r="CG28" s="416"/>
      <c r="CH28" s="416"/>
      <c r="CI28" s="416"/>
      <c r="CJ28" s="416"/>
      <c r="CK28" s="416"/>
      <c r="CL28" s="416"/>
      <c r="CM28" s="416"/>
      <c r="CN28" s="416"/>
      <c r="CO28" s="416"/>
      <c r="CP28" s="417"/>
    </row>
    <row r="29" spans="1:94" ht="12.75">
      <c r="A29" s="376"/>
      <c r="B29" s="377"/>
      <c r="C29" s="377"/>
      <c r="D29" s="378"/>
      <c r="E29" s="382" t="s">
        <v>388</v>
      </c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4"/>
      <c r="AJ29" s="396"/>
      <c r="AK29" s="397"/>
      <c r="AL29" s="397"/>
      <c r="AM29" s="397"/>
      <c r="AN29" s="397"/>
      <c r="AO29" s="397"/>
      <c r="AP29" s="106"/>
      <c r="AQ29" s="106"/>
      <c r="AR29" s="106"/>
      <c r="AS29" s="106"/>
      <c r="AT29" s="106"/>
      <c r="AU29" s="106"/>
      <c r="AV29" s="106"/>
      <c r="AW29" s="106"/>
      <c r="AX29" s="412" t="s">
        <v>35</v>
      </c>
      <c r="AY29" s="413"/>
      <c r="AZ29" s="413"/>
      <c r="BA29" s="413"/>
      <c r="BB29" s="413"/>
      <c r="BC29" s="413"/>
      <c r="BD29" s="413"/>
      <c r="BE29" s="413"/>
      <c r="BF29" s="413"/>
      <c r="BG29" s="413"/>
      <c r="BH29" s="414"/>
      <c r="BI29" s="412" t="s">
        <v>35</v>
      </c>
      <c r="BJ29" s="413"/>
      <c r="BK29" s="413"/>
      <c r="BL29" s="413"/>
      <c r="BM29" s="413"/>
      <c r="BN29" s="413"/>
      <c r="BO29" s="413"/>
      <c r="BP29" s="413"/>
      <c r="BQ29" s="413"/>
      <c r="BR29" s="414"/>
      <c r="BS29" s="412" t="s">
        <v>35</v>
      </c>
      <c r="BT29" s="413"/>
      <c r="BU29" s="413"/>
      <c r="BV29" s="413"/>
      <c r="BW29" s="413"/>
      <c r="BX29" s="413"/>
      <c r="BY29" s="413"/>
      <c r="BZ29" s="413"/>
      <c r="CA29" s="413"/>
      <c r="CB29" s="413"/>
      <c r="CC29" s="414"/>
      <c r="CD29" s="500">
        <f>CD27+CD28</f>
        <v>0</v>
      </c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2"/>
    </row>
    <row r="30" s="69" customFormat="1" ht="7.5" customHeight="1"/>
    <row r="31" spans="1:94" s="113" customFormat="1" ht="16.5" customHeight="1">
      <c r="A31" s="503" t="s">
        <v>422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503"/>
      <c r="BF31" s="503"/>
      <c r="BG31" s="503"/>
      <c r="BH31" s="503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3"/>
      <c r="BT31" s="503"/>
      <c r="BU31" s="503"/>
      <c r="BV31" s="503"/>
      <c r="BW31" s="503"/>
      <c r="BX31" s="503"/>
      <c r="BY31" s="503"/>
      <c r="BZ31" s="503"/>
      <c r="CA31" s="503"/>
      <c r="CB31" s="503"/>
      <c r="CC31" s="503"/>
      <c r="CD31" s="503"/>
      <c r="CE31" s="503"/>
      <c r="CF31" s="503"/>
      <c r="CG31" s="503"/>
      <c r="CH31" s="503"/>
      <c r="CI31" s="503"/>
      <c r="CJ31" s="503"/>
      <c r="CK31" s="503"/>
      <c r="CL31" s="503"/>
      <c r="CM31" s="503"/>
      <c r="CN31" s="503"/>
      <c r="CO31" s="503"/>
      <c r="CP31" s="503"/>
    </row>
    <row r="32" spans="1:94" s="114" customFormat="1" ht="15">
      <c r="A32" s="503" t="s">
        <v>423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503"/>
      <c r="BF32" s="503"/>
      <c r="BG32" s="503"/>
      <c r="BH32" s="503"/>
      <c r="BI32" s="503"/>
      <c r="BJ32" s="503"/>
      <c r="BK32" s="503"/>
      <c r="BL32" s="503"/>
      <c r="BM32" s="503"/>
      <c r="BN32" s="503"/>
      <c r="BO32" s="503"/>
      <c r="BP32" s="503"/>
      <c r="BQ32" s="503"/>
      <c r="BR32" s="503"/>
      <c r="BS32" s="503"/>
      <c r="BT32" s="503"/>
      <c r="BU32" s="503"/>
      <c r="BV32" s="503"/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3"/>
      <c r="CH32" s="503"/>
      <c r="CI32" s="503"/>
      <c r="CJ32" s="503"/>
      <c r="CK32" s="503"/>
      <c r="CL32" s="503"/>
      <c r="CM32" s="503"/>
      <c r="CN32" s="503"/>
      <c r="CO32" s="503"/>
      <c r="CP32" s="503"/>
    </row>
    <row r="33" spans="1:94" s="114" customFormat="1" ht="15">
      <c r="A33" s="503" t="s">
        <v>424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3"/>
      <c r="CJ33" s="503"/>
      <c r="CK33" s="503"/>
      <c r="CL33" s="503"/>
      <c r="CM33" s="503"/>
      <c r="CN33" s="503"/>
      <c r="CO33" s="503"/>
      <c r="CP33" s="503"/>
    </row>
    <row r="34" spans="1:94" s="80" customFormat="1" ht="9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</row>
    <row r="35" spans="1:94" s="80" customFormat="1" ht="28.5" customHeight="1">
      <c r="A35" s="504" t="s">
        <v>425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4"/>
      <c r="AS35" s="504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504"/>
      <c r="CG35" s="504"/>
      <c r="CH35" s="504"/>
      <c r="CI35" s="504"/>
      <c r="CJ35" s="504"/>
      <c r="CK35" s="504"/>
      <c r="CL35" s="504"/>
      <c r="CM35" s="504"/>
      <c r="CN35" s="504"/>
      <c r="CO35" s="504"/>
      <c r="CP35" s="504"/>
    </row>
    <row r="36" spans="1:94" s="80" customFormat="1" ht="43.5" customHeight="1">
      <c r="A36" s="108" t="s">
        <v>410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10"/>
      <c r="AF36" s="505" t="s">
        <v>354</v>
      </c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505"/>
      <c r="BY36" s="505"/>
      <c r="BZ36" s="505"/>
      <c r="CA36" s="505"/>
      <c r="CB36" s="505"/>
      <c r="CC36" s="505"/>
      <c r="CD36" s="505"/>
      <c r="CE36" s="505"/>
      <c r="CF36" s="505"/>
      <c r="CG36" s="505"/>
      <c r="CH36" s="505"/>
      <c r="CI36" s="505"/>
      <c r="CJ36" s="505"/>
      <c r="CK36" s="505"/>
      <c r="CL36" s="505"/>
      <c r="CM36" s="505"/>
      <c r="CN36" s="505"/>
      <c r="CO36" s="505"/>
      <c r="CP36" s="505"/>
    </row>
    <row r="37" spans="1:137" s="80" customFormat="1" ht="15">
      <c r="A37" s="115" t="s">
        <v>410</v>
      </c>
      <c r="AH37" s="116" t="s">
        <v>584</v>
      </c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499"/>
      <c r="CT37" s="499"/>
      <c r="CU37" s="499"/>
      <c r="CV37" s="499"/>
      <c r="CW37" s="499"/>
      <c r="CX37" s="499"/>
      <c r="CY37" s="499"/>
      <c r="CZ37" s="499"/>
      <c r="DA37" s="499"/>
      <c r="DB37" s="499"/>
      <c r="DC37" s="499"/>
      <c r="DD37" s="499"/>
      <c r="DE37" s="499"/>
      <c r="DF37" s="499"/>
      <c r="DG37" s="499"/>
      <c r="DH37" s="499"/>
      <c r="DI37" s="499"/>
      <c r="DJ37" s="499"/>
      <c r="DK37" s="499"/>
      <c r="DL37" s="499"/>
      <c r="DM37" s="499"/>
      <c r="DN37" s="499"/>
      <c r="DO37" s="499"/>
      <c r="DP37" s="499"/>
      <c r="DQ37" s="499"/>
      <c r="DR37" s="499"/>
      <c r="DS37" s="499"/>
      <c r="DT37" s="499"/>
      <c r="DU37" s="499"/>
      <c r="DV37" s="499"/>
      <c r="DW37" s="499"/>
      <c r="DX37" s="499"/>
      <c r="DY37" s="499"/>
      <c r="DZ37" s="499"/>
      <c r="EA37" s="499"/>
      <c r="EB37" s="499"/>
      <c r="EC37" s="499"/>
      <c r="ED37" s="499"/>
      <c r="EE37" s="499"/>
      <c r="EF37" s="499"/>
      <c r="EG37" s="499"/>
    </row>
    <row r="38" spans="97:137" s="76" customFormat="1" ht="4.5" customHeight="1">
      <c r="CS38" s="499"/>
      <c r="CT38" s="499"/>
      <c r="CU38" s="499"/>
      <c r="CV38" s="499"/>
      <c r="CW38" s="499"/>
      <c r="CX38" s="499"/>
      <c r="CY38" s="499"/>
      <c r="CZ38" s="499"/>
      <c r="DA38" s="499"/>
      <c r="DB38" s="499"/>
      <c r="DC38" s="499"/>
      <c r="DD38" s="499"/>
      <c r="DE38" s="499"/>
      <c r="DF38" s="499"/>
      <c r="DG38" s="499"/>
      <c r="DH38" s="499"/>
      <c r="DI38" s="499"/>
      <c r="DJ38" s="499"/>
      <c r="DK38" s="499"/>
      <c r="DL38" s="499"/>
      <c r="DM38" s="499"/>
      <c r="DN38" s="499"/>
      <c r="DO38" s="499"/>
      <c r="DP38" s="499"/>
      <c r="DQ38" s="499"/>
      <c r="DR38" s="499"/>
      <c r="DS38" s="499"/>
      <c r="DT38" s="499"/>
      <c r="DU38" s="499"/>
      <c r="DV38" s="499"/>
      <c r="DW38" s="499"/>
      <c r="DX38" s="499"/>
      <c r="DY38" s="499"/>
      <c r="DZ38" s="499"/>
      <c r="EA38" s="499"/>
      <c r="EB38" s="499"/>
      <c r="EC38" s="499"/>
      <c r="ED38" s="499"/>
      <c r="EE38" s="499"/>
      <c r="EF38" s="499"/>
      <c r="EG38" s="499"/>
    </row>
    <row r="39" spans="1:94" ht="12.75">
      <c r="A39" s="403" t="s">
        <v>357</v>
      </c>
      <c r="B39" s="404"/>
      <c r="C39" s="404"/>
      <c r="D39" s="405"/>
      <c r="E39" s="403" t="s">
        <v>426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5"/>
      <c r="BS39" s="406" t="s">
        <v>427</v>
      </c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8"/>
      <c r="CE39" s="403" t="s">
        <v>428</v>
      </c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5"/>
    </row>
    <row r="40" spans="1:94" ht="12.75">
      <c r="A40" s="399" t="s">
        <v>365</v>
      </c>
      <c r="B40" s="400"/>
      <c r="C40" s="400"/>
      <c r="D40" s="401"/>
      <c r="E40" s="399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401"/>
      <c r="BS40" s="409" t="s">
        <v>429</v>
      </c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1"/>
      <c r="CE40" s="399" t="s">
        <v>416</v>
      </c>
      <c r="CF40" s="400"/>
      <c r="CG40" s="400"/>
      <c r="CH40" s="400"/>
      <c r="CI40" s="400"/>
      <c r="CJ40" s="400"/>
      <c r="CK40" s="400"/>
      <c r="CL40" s="400"/>
      <c r="CM40" s="400"/>
      <c r="CN40" s="400"/>
      <c r="CO40" s="400"/>
      <c r="CP40" s="401"/>
    </row>
    <row r="41" spans="1:94" ht="12.75">
      <c r="A41" s="399"/>
      <c r="B41" s="400"/>
      <c r="C41" s="400"/>
      <c r="D41" s="401"/>
      <c r="E41" s="399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1"/>
      <c r="BS41" s="409" t="s">
        <v>430</v>
      </c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1"/>
      <c r="CE41" s="399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1"/>
    </row>
    <row r="42" spans="1:94" ht="12.75">
      <c r="A42" s="388"/>
      <c r="B42" s="389"/>
      <c r="C42" s="389"/>
      <c r="D42" s="390"/>
      <c r="E42" s="388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90"/>
      <c r="BS42" s="412" t="s">
        <v>431</v>
      </c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4"/>
      <c r="CE42" s="388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90"/>
    </row>
    <row r="43" spans="1:94" ht="12.75">
      <c r="A43" s="391">
        <v>1</v>
      </c>
      <c r="B43" s="392"/>
      <c r="C43" s="392"/>
      <c r="D43" s="433"/>
      <c r="E43" s="391">
        <v>2</v>
      </c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433"/>
      <c r="BS43" s="396">
        <v>3</v>
      </c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8"/>
      <c r="CE43" s="391">
        <v>4</v>
      </c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433"/>
    </row>
    <row r="44" spans="1:94" ht="12.75">
      <c r="A44" s="396">
        <v>1</v>
      </c>
      <c r="B44" s="397"/>
      <c r="C44" s="397"/>
      <c r="D44" s="398"/>
      <c r="E44" s="430" t="s">
        <v>432</v>
      </c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2"/>
      <c r="BS44" s="396" t="s">
        <v>35</v>
      </c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8"/>
      <c r="CE44" s="382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4"/>
    </row>
    <row r="45" spans="1:94" ht="12.75">
      <c r="A45" s="403" t="s">
        <v>332</v>
      </c>
      <c r="B45" s="404"/>
      <c r="C45" s="404"/>
      <c r="D45" s="405"/>
      <c r="E45" s="472" t="s">
        <v>42</v>
      </c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73"/>
      <c r="BM45" s="473"/>
      <c r="BN45" s="473"/>
      <c r="BO45" s="473"/>
      <c r="BP45" s="473"/>
      <c r="BQ45" s="473"/>
      <c r="BR45" s="474"/>
      <c r="BS45" s="460">
        <f>'[1]р1 1.1 (4)'!DT27</f>
        <v>26016825.22279524</v>
      </c>
      <c r="BT45" s="461"/>
      <c r="BU45" s="461"/>
      <c r="BV45" s="461"/>
      <c r="BW45" s="461"/>
      <c r="BX45" s="461"/>
      <c r="BY45" s="461"/>
      <c r="BZ45" s="461"/>
      <c r="CA45" s="461"/>
      <c r="CB45" s="461"/>
      <c r="CC45" s="461"/>
      <c r="CD45" s="462"/>
      <c r="CE45" s="463">
        <f>BS45*22%</f>
        <v>5723701.549014953</v>
      </c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5"/>
    </row>
    <row r="46" spans="1:94" ht="12.75">
      <c r="A46" s="388"/>
      <c r="B46" s="389"/>
      <c r="C46" s="389"/>
      <c r="D46" s="390"/>
      <c r="E46" s="475" t="s">
        <v>433</v>
      </c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6"/>
      <c r="BG46" s="476"/>
      <c r="BH46" s="476"/>
      <c r="BI46" s="476"/>
      <c r="BJ46" s="476"/>
      <c r="BK46" s="476"/>
      <c r="BL46" s="476"/>
      <c r="BM46" s="476"/>
      <c r="BN46" s="476"/>
      <c r="BO46" s="476"/>
      <c r="BP46" s="476"/>
      <c r="BQ46" s="476"/>
      <c r="BR46" s="477"/>
      <c r="BS46" s="424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6"/>
      <c r="CE46" s="466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8"/>
    </row>
    <row r="47" spans="1:94" ht="12.75">
      <c r="A47" s="396" t="s">
        <v>333</v>
      </c>
      <c r="B47" s="397"/>
      <c r="C47" s="397"/>
      <c r="D47" s="398"/>
      <c r="E47" s="493" t="s">
        <v>434</v>
      </c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494"/>
      <c r="BH47" s="494"/>
      <c r="BI47" s="494"/>
      <c r="BJ47" s="494"/>
      <c r="BK47" s="494"/>
      <c r="BL47" s="494"/>
      <c r="BM47" s="494"/>
      <c r="BN47" s="494"/>
      <c r="BO47" s="494"/>
      <c r="BP47" s="494"/>
      <c r="BQ47" s="494"/>
      <c r="BR47" s="495"/>
      <c r="BS47" s="421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3"/>
      <c r="CE47" s="496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8"/>
    </row>
    <row r="48" spans="1:94" ht="12.75">
      <c r="A48" s="403" t="s">
        <v>435</v>
      </c>
      <c r="B48" s="404"/>
      <c r="C48" s="404"/>
      <c r="D48" s="405"/>
      <c r="E48" s="472" t="s">
        <v>436</v>
      </c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3"/>
      <c r="BF48" s="473"/>
      <c r="BG48" s="473"/>
      <c r="BH48" s="473"/>
      <c r="BI48" s="473"/>
      <c r="BJ48" s="473"/>
      <c r="BK48" s="473"/>
      <c r="BL48" s="473"/>
      <c r="BM48" s="473"/>
      <c r="BN48" s="473"/>
      <c r="BO48" s="473"/>
      <c r="BP48" s="473"/>
      <c r="BQ48" s="473"/>
      <c r="BR48" s="474"/>
      <c r="BS48" s="460"/>
      <c r="BT48" s="461"/>
      <c r="BU48" s="461"/>
      <c r="BV48" s="461"/>
      <c r="BW48" s="461"/>
      <c r="BX48" s="461"/>
      <c r="BY48" s="461"/>
      <c r="BZ48" s="461"/>
      <c r="CA48" s="461"/>
      <c r="CB48" s="461"/>
      <c r="CC48" s="461"/>
      <c r="CD48" s="462"/>
      <c r="CE48" s="463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5"/>
    </row>
    <row r="49" spans="1:94" ht="12.75">
      <c r="A49" s="388"/>
      <c r="B49" s="389"/>
      <c r="C49" s="389"/>
      <c r="D49" s="390"/>
      <c r="E49" s="475" t="s">
        <v>437</v>
      </c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7"/>
      <c r="BS49" s="424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6"/>
      <c r="CE49" s="466"/>
      <c r="CF49" s="467"/>
      <c r="CG49" s="467"/>
      <c r="CH49" s="467"/>
      <c r="CI49" s="467"/>
      <c r="CJ49" s="467"/>
      <c r="CK49" s="467"/>
      <c r="CL49" s="467"/>
      <c r="CM49" s="467"/>
      <c r="CN49" s="467"/>
      <c r="CO49" s="467"/>
      <c r="CP49" s="468"/>
    </row>
    <row r="50" spans="1:94" ht="12.75">
      <c r="A50" s="403">
        <v>2</v>
      </c>
      <c r="B50" s="404"/>
      <c r="C50" s="404"/>
      <c r="D50" s="405"/>
      <c r="E50" s="457" t="s">
        <v>438</v>
      </c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9"/>
      <c r="BS50" s="487" t="s">
        <v>35</v>
      </c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9"/>
      <c r="CE50" s="463"/>
      <c r="CF50" s="464"/>
      <c r="CG50" s="464"/>
      <c r="CH50" s="464"/>
      <c r="CI50" s="464"/>
      <c r="CJ50" s="464"/>
      <c r="CK50" s="464"/>
      <c r="CL50" s="464"/>
      <c r="CM50" s="464"/>
      <c r="CN50" s="464"/>
      <c r="CO50" s="464"/>
      <c r="CP50" s="465"/>
    </row>
    <row r="51" spans="1:94" ht="12.75">
      <c r="A51" s="388"/>
      <c r="B51" s="389"/>
      <c r="C51" s="389"/>
      <c r="D51" s="390"/>
      <c r="E51" s="376" t="s">
        <v>439</v>
      </c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8"/>
      <c r="BS51" s="490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2"/>
      <c r="CE51" s="466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8"/>
    </row>
    <row r="52" spans="1:94" ht="12.75">
      <c r="A52" s="403" t="s">
        <v>440</v>
      </c>
      <c r="B52" s="404"/>
      <c r="C52" s="404"/>
      <c r="D52" s="405"/>
      <c r="E52" s="472" t="s">
        <v>42</v>
      </c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73"/>
      <c r="BM52" s="473"/>
      <c r="BN52" s="473"/>
      <c r="BO52" s="473"/>
      <c r="BP52" s="473"/>
      <c r="BQ52" s="473"/>
      <c r="BR52" s="474"/>
      <c r="BS52" s="460">
        <f>'[1]р1 1.1 (4)'!DT27</f>
        <v>26016825.22279524</v>
      </c>
      <c r="BT52" s="461"/>
      <c r="BU52" s="461"/>
      <c r="BV52" s="461"/>
      <c r="BW52" s="461"/>
      <c r="BX52" s="461"/>
      <c r="BY52" s="461"/>
      <c r="BZ52" s="461"/>
      <c r="CA52" s="461"/>
      <c r="CB52" s="461"/>
      <c r="CC52" s="461"/>
      <c r="CD52" s="462"/>
      <c r="CE52" s="463">
        <f>BS52*2.9%</f>
        <v>754487.9314610619</v>
      </c>
      <c r="CF52" s="464"/>
      <c r="CG52" s="464"/>
      <c r="CH52" s="464"/>
      <c r="CI52" s="464"/>
      <c r="CJ52" s="464"/>
      <c r="CK52" s="464"/>
      <c r="CL52" s="464"/>
      <c r="CM52" s="464"/>
      <c r="CN52" s="464"/>
      <c r="CO52" s="464"/>
      <c r="CP52" s="465"/>
    </row>
    <row r="53" spans="1:94" ht="12.75">
      <c r="A53" s="399"/>
      <c r="B53" s="400"/>
      <c r="C53" s="400"/>
      <c r="D53" s="401"/>
      <c r="E53" s="484" t="s">
        <v>441</v>
      </c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6"/>
      <c r="BS53" s="478"/>
      <c r="BT53" s="479"/>
      <c r="BU53" s="479"/>
      <c r="BV53" s="479"/>
      <c r="BW53" s="479"/>
      <c r="BX53" s="479"/>
      <c r="BY53" s="479"/>
      <c r="BZ53" s="479"/>
      <c r="CA53" s="479"/>
      <c r="CB53" s="479"/>
      <c r="CC53" s="479"/>
      <c r="CD53" s="480"/>
      <c r="CE53" s="481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3"/>
    </row>
    <row r="54" spans="1:94" ht="11.25" customHeight="1">
      <c r="A54" s="388"/>
      <c r="B54" s="389"/>
      <c r="C54" s="389"/>
      <c r="D54" s="390"/>
      <c r="E54" s="475" t="s">
        <v>442</v>
      </c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7"/>
      <c r="BS54" s="424"/>
      <c r="BT54" s="425"/>
      <c r="BU54" s="425"/>
      <c r="BV54" s="425"/>
      <c r="BW54" s="425"/>
      <c r="BX54" s="425"/>
      <c r="BY54" s="425"/>
      <c r="BZ54" s="425"/>
      <c r="CA54" s="425"/>
      <c r="CB54" s="425"/>
      <c r="CC54" s="425"/>
      <c r="CD54" s="426"/>
      <c r="CE54" s="466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8"/>
    </row>
    <row r="55" spans="1:94" ht="12.75">
      <c r="A55" s="403" t="s">
        <v>443</v>
      </c>
      <c r="B55" s="404"/>
      <c r="C55" s="404"/>
      <c r="D55" s="405"/>
      <c r="E55" s="472" t="s">
        <v>444</v>
      </c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3"/>
      <c r="BJ55" s="473"/>
      <c r="BK55" s="473"/>
      <c r="BL55" s="473"/>
      <c r="BM55" s="473"/>
      <c r="BN55" s="473"/>
      <c r="BO55" s="473"/>
      <c r="BP55" s="473"/>
      <c r="BQ55" s="473"/>
      <c r="BR55" s="474"/>
      <c r="BS55" s="460"/>
      <c r="BT55" s="461"/>
      <c r="BU55" s="461"/>
      <c r="BV55" s="461"/>
      <c r="BW55" s="461"/>
      <c r="BX55" s="461"/>
      <c r="BY55" s="461"/>
      <c r="BZ55" s="461"/>
      <c r="CA55" s="461"/>
      <c r="CB55" s="461"/>
      <c r="CC55" s="461"/>
      <c r="CD55" s="462"/>
      <c r="CE55" s="463"/>
      <c r="CF55" s="464"/>
      <c r="CG55" s="464"/>
      <c r="CH55" s="464"/>
      <c r="CI55" s="464"/>
      <c r="CJ55" s="464"/>
      <c r="CK55" s="464"/>
      <c r="CL55" s="464"/>
      <c r="CM55" s="464"/>
      <c r="CN55" s="464"/>
      <c r="CO55" s="464"/>
      <c r="CP55" s="465"/>
    </row>
    <row r="56" spans="1:94" ht="12.75">
      <c r="A56" s="388"/>
      <c r="B56" s="389"/>
      <c r="C56" s="389"/>
      <c r="D56" s="390"/>
      <c r="E56" s="475" t="s">
        <v>445</v>
      </c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6"/>
      <c r="BH56" s="476"/>
      <c r="BI56" s="476"/>
      <c r="BJ56" s="476"/>
      <c r="BK56" s="476"/>
      <c r="BL56" s="476"/>
      <c r="BM56" s="476"/>
      <c r="BN56" s="476"/>
      <c r="BO56" s="476"/>
      <c r="BP56" s="476"/>
      <c r="BQ56" s="476"/>
      <c r="BR56" s="477"/>
      <c r="BS56" s="424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6"/>
      <c r="CE56" s="466"/>
      <c r="CF56" s="467"/>
      <c r="CG56" s="467"/>
      <c r="CH56" s="467"/>
      <c r="CI56" s="467"/>
      <c r="CJ56" s="467"/>
      <c r="CK56" s="467"/>
      <c r="CL56" s="467"/>
      <c r="CM56" s="467"/>
      <c r="CN56" s="467"/>
      <c r="CO56" s="467"/>
      <c r="CP56" s="468"/>
    </row>
    <row r="57" spans="1:94" ht="12.75">
      <c r="A57" s="403" t="s">
        <v>446</v>
      </c>
      <c r="B57" s="404"/>
      <c r="C57" s="404"/>
      <c r="D57" s="405"/>
      <c r="E57" s="472" t="s">
        <v>447</v>
      </c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3"/>
      <c r="AS57" s="473"/>
      <c r="AT57" s="473"/>
      <c r="AU57" s="473"/>
      <c r="AV57" s="473"/>
      <c r="AW57" s="473"/>
      <c r="AX57" s="473"/>
      <c r="AY57" s="473"/>
      <c r="AZ57" s="473"/>
      <c r="BA57" s="473"/>
      <c r="BB57" s="473"/>
      <c r="BC57" s="473"/>
      <c r="BD57" s="473"/>
      <c r="BE57" s="473"/>
      <c r="BF57" s="473"/>
      <c r="BG57" s="473"/>
      <c r="BH57" s="473"/>
      <c r="BI57" s="473"/>
      <c r="BJ57" s="473"/>
      <c r="BK57" s="473"/>
      <c r="BL57" s="473"/>
      <c r="BM57" s="473"/>
      <c r="BN57" s="473"/>
      <c r="BO57" s="473"/>
      <c r="BP57" s="473"/>
      <c r="BQ57" s="473"/>
      <c r="BR57" s="474"/>
      <c r="BS57" s="460">
        <f>BS52</f>
        <v>26016825.22279524</v>
      </c>
      <c r="BT57" s="461"/>
      <c r="BU57" s="461"/>
      <c r="BV57" s="461"/>
      <c r="BW57" s="461"/>
      <c r="BX57" s="461"/>
      <c r="BY57" s="461"/>
      <c r="BZ57" s="461"/>
      <c r="CA57" s="461"/>
      <c r="CB57" s="461"/>
      <c r="CC57" s="461"/>
      <c r="CD57" s="462"/>
      <c r="CE57" s="463">
        <f>BS57*0.2%</f>
        <v>52033.65044559048</v>
      </c>
      <c r="CF57" s="464"/>
      <c r="CG57" s="464"/>
      <c r="CH57" s="464"/>
      <c r="CI57" s="464"/>
      <c r="CJ57" s="464"/>
      <c r="CK57" s="464"/>
      <c r="CL57" s="464"/>
      <c r="CM57" s="464"/>
      <c r="CN57" s="464"/>
      <c r="CO57" s="464"/>
      <c r="CP57" s="465"/>
    </row>
    <row r="58" spans="1:94" ht="12.75">
      <c r="A58" s="388"/>
      <c r="B58" s="389"/>
      <c r="C58" s="389"/>
      <c r="D58" s="390"/>
      <c r="E58" s="475" t="s">
        <v>448</v>
      </c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6"/>
      <c r="BH58" s="476"/>
      <c r="BI58" s="476"/>
      <c r="BJ58" s="476"/>
      <c r="BK58" s="476"/>
      <c r="BL58" s="476"/>
      <c r="BM58" s="476"/>
      <c r="BN58" s="476"/>
      <c r="BO58" s="476"/>
      <c r="BP58" s="476"/>
      <c r="BQ58" s="476"/>
      <c r="BR58" s="477"/>
      <c r="BS58" s="424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6"/>
      <c r="CE58" s="466"/>
      <c r="CF58" s="467"/>
      <c r="CG58" s="467"/>
      <c r="CH58" s="467"/>
      <c r="CI58" s="467"/>
      <c r="CJ58" s="467"/>
      <c r="CK58" s="467"/>
      <c r="CL58" s="467"/>
      <c r="CM58" s="467"/>
      <c r="CN58" s="467"/>
      <c r="CO58" s="467"/>
      <c r="CP58" s="468"/>
    </row>
    <row r="59" spans="1:94" ht="12.75">
      <c r="A59" s="403" t="s">
        <v>449</v>
      </c>
      <c r="B59" s="404"/>
      <c r="C59" s="404"/>
      <c r="D59" s="405"/>
      <c r="E59" s="472" t="s">
        <v>447</v>
      </c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4"/>
      <c r="BS59" s="460"/>
      <c r="BT59" s="461"/>
      <c r="BU59" s="461"/>
      <c r="BV59" s="461"/>
      <c r="BW59" s="461"/>
      <c r="BX59" s="461"/>
      <c r="BY59" s="461"/>
      <c r="BZ59" s="461"/>
      <c r="CA59" s="461"/>
      <c r="CB59" s="461"/>
      <c r="CC59" s="461"/>
      <c r="CD59" s="462"/>
      <c r="CE59" s="463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5"/>
    </row>
    <row r="60" spans="1:94" ht="12.75" customHeight="1">
      <c r="A60" s="388"/>
      <c r="B60" s="389"/>
      <c r="C60" s="389"/>
      <c r="D60" s="390"/>
      <c r="E60" s="475" t="s">
        <v>450</v>
      </c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476"/>
      <c r="BH60" s="476"/>
      <c r="BI60" s="476"/>
      <c r="BJ60" s="476"/>
      <c r="BK60" s="476"/>
      <c r="BL60" s="476"/>
      <c r="BM60" s="476"/>
      <c r="BN60" s="476"/>
      <c r="BO60" s="476"/>
      <c r="BP60" s="476"/>
      <c r="BQ60" s="476"/>
      <c r="BR60" s="477"/>
      <c r="BS60" s="424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6"/>
      <c r="CE60" s="466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8"/>
    </row>
    <row r="61" spans="1:94" ht="12.75">
      <c r="A61" s="403" t="s">
        <v>451</v>
      </c>
      <c r="B61" s="404"/>
      <c r="C61" s="404"/>
      <c r="D61" s="405"/>
      <c r="E61" s="472" t="s">
        <v>447</v>
      </c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3"/>
      <c r="AK61" s="473"/>
      <c r="AL61" s="473"/>
      <c r="AM61" s="473"/>
      <c r="AN61" s="473"/>
      <c r="AO61" s="473"/>
      <c r="AP61" s="473"/>
      <c r="AQ61" s="473"/>
      <c r="AR61" s="473"/>
      <c r="AS61" s="473"/>
      <c r="AT61" s="473"/>
      <c r="AU61" s="473"/>
      <c r="AV61" s="473"/>
      <c r="AW61" s="473"/>
      <c r="AX61" s="473"/>
      <c r="AY61" s="473"/>
      <c r="AZ61" s="473"/>
      <c r="BA61" s="473"/>
      <c r="BB61" s="473"/>
      <c r="BC61" s="473"/>
      <c r="BD61" s="473"/>
      <c r="BE61" s="473"/>
      <c r="BF61" s="473"/>
      <c r="BG61" s="473"/>
      <c r="BH61" s="473"/>
      <c r="BI61" s="473"/>
      <c r="BJ61" s="473"/>
      <c r="BK61" s="473"/>
      <c r="BL61" s="473"/>
      <c r="BM61" s="473"/>
      <c r="BN61" s="473"/>
      <c r="BO61" s="473"/>
      <c r="BP61" s="473"/>
      <c r="BQ61" s="473"/>
      <c r="BR61" s="474"/>
      <c r="BS61" s="460"/>
      <c r="BT61" s="461"/>
      <c r="BU61" s="461"/>
      <c r="BV61" s="461"/>
      <c r="BW61" s="461"/>
      <c r="BX61" s="461"/>
      <c r="BY61" s="461"/>
      <c r="BZ61" s="461"/>
      <c r="CA61" s="461"/>
      <c r="CB61" s="461"/>
      <c r="CC61" s="461"/>
      <c r="CD61" s="462"/>
      <c r="CE61" s="463"/>
      <c r="CF61" s="464"/>
      <c r="CG61" s="464"/>
      <c r="CH61" s="464"/>
      <c r="CI61" s="464"/>
      <c r="CJ61" s="464"/>
      <c r="CK61" s="464"/>
      <c r="CL61" s="464"/>
      <c r="CM61" s="464"/>
      <c r="CN61" s="464"/>
      <c r="CO61" s="464"/>
      <c r="CP61" s="465"/>
    </row>
    <row r="62" spans="1:94" ht="12.75" customHeight="1">
      <c r="A62" s="388"/>
      <c r="B62" s="389"/>
      <c r="C62" s="389"/>
      <c r="D62" s="390"/>
      <c r="E62" s="475" t="s">
        <v>450</v>
      </c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A62" s="476"/>
      <c r="AB62" s="476"/>
      <c r="AC62" s="476"/>
      <c r="AD62" s="476"/>
      <c r="AE62" s="476"/>
      <c r="AF62" s="476"/>
      <c r="AG62" s="476"/>
      <c r="AH62" s="476"/>
      <c r="AI62" s="476"/>
      <c r="AJ62" s="476"/>
      <c r="AK62" s="476"/>
      <c r="AL62" s="476"/>
      <c r="AM62" s="476"/>
      <c r="AN62" s="476"/>
      <c r="AO62" s="476"/>
      <c r="AP62" s="476"/>
      <c r="AQ62" s="476"/>
      <c r="AR62" s="476"/>
      <c r="AS62" s="476"/>
      <c r="AT62" s="476"/>
      <c r="AU62" s="476"/>
      <c r="AV62" s="476"/>
      <c r="AW62" s="476"/>
      <c r="AX62" s="476"/>
      <c r="AY62" s="476"/>
      <c r="AZ62" s="476"/>
      <c r="BA62" s="476"/>
      <c r="BB62" s="476"/>
      <c r="BC62" s="476"/>
      <c r="BD62" s="476"/>
      <c r="BE62" s="476"/>
      <c r="BF62" s="476"/>
      <c r="BG62" s="476"/>
      <c r="BH62" s="476"/>
      <c r="BI62" s="476"/>
      <c r="BJ62" s="476"/>
      <c r="BK62" s="476"/>
      <c r="BL62" s="476"/>
      <c r="BM62" s="476"/>
      <c r="BN62" s="476"/>
      <c r="BO62" s="476"/>
      <c r="BP62" s="476"/>
      <c r="BQ62" s="476"/>
      <c r="BR62" s="477"/>
      <c r="BS62" s="424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6"/>
      <c r="CE62" s="466"/>
      <c r="CF62" s="467"/>
      <c r="CG62" s="467"/>
      <c r="CH62" s="467"/>
      <c r="CI62" s="467"/>
      <c r="CJ62" s="467"/>
      <c r="CK62" s="467"/>
      <c r="CL62" s="467"/>
      <c r="CM62" s="467"/>
      <c r="CN62" s="467"/>
      <c r="CO62" s="467"/>
      <c r="CP62" s="468"/>
    </row>
    <row r="63" spans="1:94" ht="12.75">
      <c r="A63" s="403">
        <v>3</v>
      </c>
      <c r="B63" s="404"/>
      <c r="C63" s="404"/>
      <c r="D63" s="405"/>
      <c r="E63" s="457" t="s">
        <v>452</v>
      </c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8"/>
      <c r="AX63" s="458"/>
      <c r="AY63" s="458"/>
      <c r="AZ63" s="458"/>
      <c r="BA63" s="458"/>
      <c r="BB63" s="458"/>
      <c r="BC63" s="458"/>
      <c r="BD63" s="458"/>
      <c r="BE63" s="458"/>
      <c r="BF63" s="458"/>
      <c r="BG63" s="458"/>
      <c r="BH63" s="458"/>
      <c r="BI63" s="458"/>
      <c r="BJ63" s="458"/>
      <c r="BK63" s="458"/>
      <c r="BL63" s="458"/>
      <c r="BM63" s="458"/>
      <c r="BN63" s="458"/>
      <c r="BO63" s="458"/>
      <c r="BP63" s="458"/>
      <c r="BQ63" s="458"/>
      <c r="BR63" s="459"/>
      <c r="BS63" s="460">
        <f>'[1]р1 1.1 (4)'!DT27</f>
        <v>26016825.22279524</v>
      </c>
      <c r="BT63" s="461"/>
      <c r="BU63" s="461"/>
      <c r="BV63" s="461"/>
      <c r="BW63" s="461"/>
      <c r="BX63" s="461"/>
      <c r="BY63" s="461"/>
      <c r="BZ63" s="461"/>
      <c r="CA63" s="461"/>
      <c r="CB63" s="461"/>
      <c r="CC63" s="461"/>
      <c r="CD63" s="462"/>
      <c r="CE63" s="463">
        <f>BS63*5.1%</f>
        <v>1326858.0863625573</v>
      </c>
      <c r="CF63" s="464"/>
      <c r="CG63" s="464"/>
      <c r="CH63" s="464"/>
      <c r="CI63" s="464"/>
      <c r="CJ63" s="464"/>
      <c r="CK63" s="464"/>
      <c r="CL63" s="464"/>
      <c r="CM63" s="464"/>
      <c r="CN63" s="464"/>
      <c r="CO63" s="464"/>
      <c r="CP63" s="465"/>
    </row>
    <row r="64" spans="1:94" ht="12.75">
      <c r="A64" s="388"/>
      <c r="B64" s="389"/>
      <c r="C64" s="389"/>
      <c r="D64" s="390"/>
      <c r="E64" s="376" t="s">
        <v>453</v>
      </c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377"/>
      <c r="BR64" s="378"/>
      <c r="BS64" s="424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6"/>
      <c r="CE64" s="466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8"/>
    </row>
    <row r="65" spans="1:94" ht="25.5" customHeight="1">
      <c r="A65" s="391" t="s">
        <v>454</v>
      </c>
      <c r="B65" s="392"/>
      <c r="C65" s="392"/>
      <c r="D65" s="433"/>
      <c r="E65" s="393" t="s">
        <v>455</v>
      </c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5"/>
      <c r="BS65" s="469"/>
      <c r="BT65" s="470"/>
      <c r="BU65" s="470"/>
      <c r="BV65" s="470"/>
      <c r="BW65" s="470"/>
      <c r="BX65" s="470"/>
      <c r="BY65" s="470"/>
      <c r="BZ65" s="470"/>
      <c r="CA65" s="470"/>
      <c r="CB65" s="470"/>
      <c r="CC65" s="470"/>
      <c r="CD65" s="471"/>
      <c r="CE65" s="421"/>
      <c r="CF65" s="422"/>
      <c r="CG65" s="422"/>
      <c r="CH65" s="422"/>
      <c r="CI65" s="422"/>
      <c r="CJ65" s="422"/>
      <c r="CK65" s="422"/>
      <c r="CL65" s="422"/>
      <c r="CM65" s="422"/>
      <c r="CN65" s="422"/>
      <c r="CO65" s="422"/>
      <c r="CP65" s="423"/>
    </row>
    <row r="66" spans="1:94" ht="12.75">
      <c r="A66" s="396"/>
      <c r="B66" s="397"/>
      <c r="C66" s="397"/>
      <c r="D66" s="398"/>
      <c r="E66" s="382" t="s">
        <v>388</v>
      </c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4"/>
      <c r="BS66" s="396" t="s">
        <v>35</v>
      </c>
      <c r="BT66" s="397"/>
      <c r="BU66" s="397"/>
      <c r="BV66" s="397"/>
      <c r="BW66" s="397"/>
      <c r="BX66" s="397"/>
      <c r="BY66" s="397"/>
      <c r="BZ66" s="397"/>
      <c r="CA66" s="397"/>
      <c r="CB66" s="397"/>
      <c r="CC66" s="397"/>
      <c r="CD66" s="398"/>
      <c r="CE66" s="418">
        <f>CE45+CE52+CE57+CE63+CE65</f>
        <v>7857081.217284163</v>
      </c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20"/>
    </row>
    <row r="67" spans="1:18" ht="6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1:94" s="119" customFormat="1" ht="11.25">
      <c r="A68" s="456" t="s">
        <v>456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I68" s="456"/>
      <c r="CJ68" s="456"/>
      <c r="CK68" s="456"/>
      <c r="CL68" s="456"/>
      <c r="CM68" s="456"/>
      <c r="CN68" s="456"/>
      <c r="CO68" s="456"/>
      <c r="CP68" s="456"/>
    </row>
    <row r="69" spans="1:94" s="119" customFormat="1" ht="11.25">
      <c r="A69" s="456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6"/>
      <c r="CN69" s="456"/>
      <c r="CO69" s="456"/>
      <c r="CP69" s="456"/>
    </row>
    <row r="70" spans="1:94" s="119" customFormat="1" ht="11.25">
      <c r="A70" s="456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456"/>
      <c r="CJ70" s="456"/>
      <c r="CK70" s="456"/>
      <c r="CL70" s="456"/>
      <c r="CM70" s="456"/>
      <c r="CN70" s="456"/>
      <c r="CO70" s="456"/>
      <c r="CP70" s="456"/>
    </row>
  </sheetData>
  <sheetProtection/>
  <mergeCells count="222">
    <mergeCell ref="CD8:CP8"/>
    <mergeCell ref="A1:CP1"/>
    <mergeCell ref="A2:CP2"/>
    <mergeCell ref="A4:CP4"/>
    <mergeCell ref="AF5:CP5"/>
    <mergeCell ref="A6:CP6"/>
    <mergeCell ref="A7:CP7"/>
    <mergeCell ref="AX9:BK9"/>
    <mergeCell ref="BL9:BT9"/>
    <mergeCell ref="BU9:CC9"/>
    <mergeCell ref="A8:D8"/>
    <mergeCell ref="E8:AI8"/>
    <mergeCell ref="AX8:BK8"/>
    <mergeCell ref="BL8:BT8"/>
    <mergeCell ref="BU8:CC8"/>
    <mergeCell ref="CD9:CP9"/>
    <mergeCell ref="A10:D10"/>
    <mergeCell ref="E10:AI10"/>
    <mergeCell ref="AX10:BK10"/>
    <mergeCell ref="BL10:BT10"/>
    <mergeCell ref="BU10:CC10"/>
    <mergeCell ref="CD10:CP10"/>
    <mergeCell ref="A9:D9"/>
    <mergeCell ref="E9:AI9"/>
    <mergeCell ref="AJ9:AO9"/>
    <mergeCell ref="A11:D11"/>
    <mergeCell ref="E11:AI11"/>
    <mergeCell ref="AX11:BK11"/>
    <mergeCell ref="BL11:BT11"/>
    <mergeCell ref="BU11:CC11"/>
    <mergeCell ref="CD11:CP11"/>
    <mergeCell ref="BU13:CC13"/>
    <mergeCell ref="CD13:CP13"/>
    <mergeCell ref="A12:D12"/>
    <mergeCell ref="E12:AI12"/>
    <mergeCell ref="AJ12:AO12"/>
    <mergeCell ref="AX12:BK12"/>
    <mergeCell ref="BL12:BT12"/>
    <mergeCell ref="BU12:CC12"/>
    <mergeCell ref="AJ14:AO14"/>
    <mergeCell ref="AX14:BK14"/>
    <mergeCell ref="BL14:BT14"/>
    <mergeCell ref="BU14:CC14"/>
    <mergeCell ref="CD12:CP12"/>
    <mergeCell ref="A13:D13"/>
    <mergeCell ref="E13:AI13"/>
    <mergeCell ref="AJ13:AO13"/>
    <mergeCell ref="AX13:BK13"/>
    <mergeCell ref="BL13:BT13"/>
    <mergeCell ref="CD14:CP14"/>
    <mergeCell ref="A15:D15"/>
    <mergeCell ref="E15:AI15"/>
    <mergeCell ref="AJ15:AO15"/>
    <mergeCell ref="AX15:BK15"/>
    <mergeCell ref="BL15:BT15"/>
    <mergeCell ref="BU15:CC15"/>
    <mergeCell ref="CD15:CP15"/>
    <mergeCell ref="A14:D14"/>
    <mergeCell ref="E14:AI14"/>
    <mergeCell ref="A16:D16"/>
    <mergeCell ref="E16:AI16"/>
    <mergeCell ref="AJ16:AO16"/>
    <mergeCell ref="AX16:BK16"/>
    <mergeCell ref="BL16:BT16"/>
    <mergeCell ref="BU16:CC16"/>
    <mergeCell ref="E17:AI17"/>
    <mergeCell ref="AJ17:AO17"/>
    <mergeCell ref="AX17:BK17"/>
    <mergeCell ref="BL17:BT17"/>
    <mergeCell ref="BU17:CC17"/>
    <mergeCell ref="CD16:CP16"/>
    <mergeCell ref="CD22:CP22"/>
    <mergeCell ref="CD17:CP17"/>
    <mergeCell ref="A18:D18"/>
    <mergeCell ref="E18:AI18"/>
    <mergeCell ref="AJ18:AO18"/>
    <mergeCell ref="AX18:BK18"/>
    <mergeCell ref="BL18:BT18"/>
    <mergeCell ref="BU18:CC18"/>
    <mergeCell ref="CD18:CP18"/>
    <mergeCell ref="A17:D17"/>
    <mergeCell ref="AJ23:AO23"/>
    <mergeCell ref="AX23:BH23"/>
    <mergeCell ref="BI23:BR23"/>
    <mergeCell ref="BS23:CC23"/>
    <mergeCell ref="A20:CP20"/>
    <mergeCell ref="A22:D22"/>
    <mergeCell ref="E22:AI22"/>
    <mergeCell ref="AX22:BH22"/>
    <mergeCell ref="BI22:BR22"/>
    <mergeCell ref="BS22:CC22"/>
    <mergeCell ref="CD25:CP25"/>
    <mergeCell ref="CD23:CP23"/>
    <mergeCell ref="A24:D24"/>
    <mergeCell ref="E24:AI24"/>
    <mergeCell ref="AX24:BH24"/>
    <mergeCell ref="BI24:BR24"/>
    <mergeCell ref="BS24:CC24"/>
    <mergeCell ref="CD24:CP24"/>
    <mergeCell ref="A23:D23"/>
    <mergeCell ref="E23:AI23"/>
    <mergeCell ref="E26:AI26"/>
    <mergeCell ref="AJ26:AO26"/>
    <mergeCell ref="AX26:BH26"/>
    <mergeCell ref="BI26:BR26"/>
    <mergeCell ref="BS26:CC26"/>
    <mergeCell ref="A25:D25"/>
    <mergeCell ref="E25:AI25"/>
    <mergeCell ref="AX25:BH25"/>
    <mergeCell ref="BI25:BR25"/>
    <mergeCell ref="BS25:CC25"/>
    <mergeCell ref="CD28:CP28"/>
    <mergeCell ref="CD26:CP26"/>
    <mergeCell ref="A27:D27"/>
    <mergeCell ref="E27:AI27"/>
    <mergeCell ref="AJ27:AP27"/>
    <mergeCell ref="AX27:BH27"/>
    <mergeCell ref="BI27:BR27"/>
    <mergeCell ref="BS27:CC27"/>
    <mergeCell ref="CD27:CP27"/>
    <mergeCell ref="A26:D26"/>
    <mergeCell ref="BI29:BR29"/>
    <mergeCell ref="BS29:CC29"/>
    <mergeCell ref="A28:D28"/>
    <mergeCell ref="E28:AI28"/>
    <mergeCell ref="AX28:BH28"/>
    <mergeCell ref="BI28:BR28"/>
    <mergeCell ref="BS28:CC28"/>
    <mergeCell ref="CD29:CP29"/>
    <mergeCell ref="A31:CP31"/>
    <mergeCell ref="A32:CP32"/>
    <mergeCell ref="A33:CP33"/>
    <mergeCell ref="A35:CP35"/>
    <mergeCell ref="AF36:CP36"/>
    <mergeCell ref="A29:D29"/>
    <mergeCell ref="E29:AI29"/>
    <mergeCell ref="AJ29:AO29"/>
    <mergeCell ref="AX29:BH29"/>
    <mergeCell ref="CS37:EG38"/>
    <mergeCell ref="A39:D39"/>
    <mergeCell ref="E39:BR39"/>
    <mergeCell ref="BS39:CD39"/>
    <mergeCell ref="CE39:CP39"/>
    <mergeCell ref="A40:D40"/>
    <mergeCell ref="E40:BR40"/>
    <mergeCell ref="BS40:CD40"/>
    <mergeCell ref="CE40:CP40"/>
    <mergeCell ref="A41:D41"/>
    <mergeCell ref="E41:BR41"/>
    <mergeCell ref="BS41:CD41"/>
    <mergeCell ref="CE41:CP41"/>
    <mergeCell ref="A42:D42"/>
    <mergeCell ref="E42:BR42"/>
    <mergeCell ref="BS42:CD42"/>
    <mergeCell ref="CE42:CP42"/>
    <mergeCell ref="A43:D43"/>
    <mergeCell ref="E43:BR43"/>
    <mergeCell ref="BS43:CD43"/>
    <mergeCell ref="CE43:CP43"/>
    <mergeCell ref="A44:D44"/>
    <mergeCell ref="E44:BR44"/>
    <mergeCell ref="BS44:CD44"/>
    <mergeCell ref="CE44:CP44"/>
    <mergeCell ref="A45:D46"/>
    <mergeCell ref="E45:BR45"/>
    <mergeCell ref="BS45:CD46"/>
    <mergeCell ref="CE45:CP46"/>
    <mergeCell ref="E46:BR46"/>
    <mergeCell ref="A47:D47"/>
    <mergeCell ref="E47:BR47"/>
    <mergeCell ref="BS47:CD47"/>
    <mergeCell ref="CE47:CP47"/>
    <mergeCell ref="A48:D49"/>
    <mergeCell ref="E48:BR48"/>
    <mergeCell ref="BS48:CD49"/>
    <mergeCell ref="CE48:CP49"/>
    <mergeCell ref="E49:BR49"/>
    <mergeCell ref="A50:D51"/>
    <mergeCell ref="E50:BR50"/>
    <mergeCell ref="BS50:CD51"/>
    <mergeCell ref="CE50:CP51"/>
    <mergeCell ref="E51:BR51"/>
    <mergeCell ref="E57:BR57"/>
    <mergeCell ref="BS57:CD58"/>
    <mergeCell ref="CE57:CP58"/>
    <mergeCell ref="E58:BR58"/>
    <mergeCell ref="A52:D54"/>
    <mergeCell ref="E52:BR52"/>
    <mergeCell ref="BS52:CD54"/>
    <mergeCell ref="CE52:CP54"/>
    <mergeCell ref="E53:BR53"/>
    <mergeCell ref="E54:BR54"/>
    <mergeCell ref="E61:BR61"/>
    <mergeCell ref="BS61:CD62"/>
    <mergeCell ref="CE61:CP62"/>
    <mergeCell ref="E62:BR62"/>
    <mergeCell ref="A55:D56"/>
    <mergeCell ref="E55:BR55"/>
    <mergeCell ref="BS55:CD56"/>
    <mergeCell ref="CE55:CP56"/>
    <mergeCell ref="E56:BR56"/>
    <mergeCell ref="A57:D58"/>
    <mergeCell ref="A65:D65"/>
    <mergeCell ref="E65:BR65"/>
    <mergeCell ref="BS65:CD65"/>
    <mergeCell ref="CE65:CP65"/>
    <mergeCell ref="A59:D60"/>
    <mergeCell ref="E59:BR59"/>
    <mergeCell ref="BS59:CD60"/>
    <mergeCell ref="CE59:CP60"/>
    <mergeCell ref="E60:BR60"/>
    <mergeCell ref="A61:D62"/>
    <mergeCell ref="A66:D66"/>
    <mergeCell ref="E66:BR66"/>
    <mergeCell ref="BS66:CD66"/>
    <mergeCell ref="CE66:CP66"/>
    <mergeCell ref="A68:CP70"/>
    <mergeCell ref="A63:D64"/>
    <mergeCell ref="E63:BR63"/>
    <mergeCell ref="BS63:CD64"/>
    <mergeCell ref="CE63:CP64"/>
    <mergeCell ref="E64:BR6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118"/>
  <sheetViews>
    <sheetView zoomScalePageLayoutView="0" workbookViewId="0" topLeftCell="A91">
      <selection activeCell="BX31" sqref="BX31:CP31"/>
    </sheetView>
  </sheetViews>
  <sheetFormatPr defaultColWidth="1.12109375" defaultRowHeight="12.75"/>
  <cols>
    <col min="1" max="17" width="1.12109375" style="74" customWidth="1"/>
    <col min="18" max="18" width="2.00390625" style="74" customWidth="1"/>
    <col min="19" max="32" width="1.12109375" style="74" customWidth="1"/>
    <col min="33" max="33" width="2.375" style="74" customWidth="1"/>
    <col min="34" max="37" width="1.12109375" style="74" customWidth="1"/>
    <col min="38" max="39" width="1.12109375" style="74" hidden="1" customWidth="1"/>
    <col min="40" max="46" width="1.12109375" style="74" customWidth="1"/>
    <col min="47" max="47" width="0.12890625" style="74" customWidth="1"/>
    <col min="48" max="53" width="1.12109375" style="74" hidden="1" customWidth="1"/>
    <col min="54" max="94" width="1.12109375" style="74" customWidth="1"/>
    <col min="95" max="95" width="5.25390625" style="74" bestFit="1" customWidth="1"/>
    <col min="96" max="16384" width="1.12109375" style="74" customWidth="1"/>
  </cols>
  <sheetData>
    <row r="1" spans="1:94" s="71" customFormat="1" ht="15.75">
      <c r="A1" s="442" t="s">
        <v>457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</row>
    <row r="2" ht="6.75" customHeight="1"/>
    <row r="3" spans="1:94" ht="6.75" customHeight="1">
      <c r="A3" s="97"/>
      <c r="B3" s="97"/>
      <c r="C3" s="97"/>
      <c r="D3" s="97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</row>
    <row r="4" spans="1:94" s="71" customFormat="1" ht="30.75" customHeight="1" thickBot="1">
      <c r="A4" s="122" t="s">
        <v>351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534" t="s">
        <v>458</v>
      </c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</row>
    <row r="5" spans="1:94" s="73" customFormat="1" ht="5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</row>
    <row r="6" spans="1:94" s="80" customFormat="1" ht="41.25" customHeight="1" thickBot="1">
      <c r="A6" s="108" t="s">
        <v>410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532" t="s">
        <v>354</v>
      </c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2"/>
      <c r="BJ6" s="532"/>
      <c r="BK6" s="532"/>
      <c r="BL6" s="532"/>
      <c r="BM6" s="532"/>
      <c r="BN6" s="532"/>
      <c r="BO6" s="532"/>
      <c r="BP6" s="532"/>
      <c r="BQ6" s="532"/>
      <c r="BR6" s="532"/>
      <c r="BS6" s="532"/>
      <c r="BT6" s="532"/>
      <c r="BU6" s="532"/>
      <c r="BV6" s="532"/>
      <c r="BW6" s="532"/>
      <c r="BX6" s="532"/>
      <c r="BY6" s="532"/>
      <c r="BZ6" s="532"/>
      <c r="CA6" s="532"/>
      <c r="CB6" s="532"/>
      <c r="CC6" s="532"/>
      <c r="CD6" s="532"/>
      <c r="CE6" s="532"/>
      <c r="CF6" s="532"/>
      <c r="CG6" s="532"/>
      <c r="CH6" s="532"/>
      <c r="CI6" s="532"/>
      <c r="CJ6" s="532"/>
      <c r="CK6" s="532"/>
      <c r="CL6" s="532"/>
      <c r="CM6" s="532"/>
      <c r="CN6" s="532"/>
      <c r="CO6" s="532"/>
      <c r="CP6" s="532"/>
    </row>
    <row r="7" spans="1:94" s="73" customFormat="1" ht="21" customHeight="1" hidden="1">
      <c r="A7" s="535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5"/>
      <c r="BH7" s="535"/>
      <c r="BI7" s="535"/>
      <c r="BJ7" s="535"/>
      <c r="BK7" s="535"/>
      <c r="BL7" s="535"/>
      <c r="BM7" s="535"/>
      <c r="BN7" s="535"/>
      <c r="BO7" s="535"/>
      <c r="BP7" s="535"/>
      <c r="BQ7" s="535"/>
      <c r="BR7" s="535"/>
      <c r="BS7" s="535"/>
      <c r="BT7" s="535"/>
      <c r="BU7" s="535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5"/>
      <c r="CJ7" s="535"/>
      <c r="CK7" s="535"/>
      <c r="CL7" s="535"/>
      <c r="CM7" s="535"/>
      <c r="CN7" s="535"/>
      <c r="CO7" s="535"/>
      <c r="CP7" s="535"/>
    </row>
    <row r="8" spans="1:94" s="71" customFormat="1" ht="15.75">
      <c r="A8" s="71" t="s">
        <v>459</v>
      </c>
      <c r="B8" s="70"/>
      <c r="C8" s="70"/>
      <c r="D8" s="70"/>
      <c r="E8" s="70"/>
      <c r="F8" s="70"/>
      <c r="G8" s="70"/>
      <c r="H8" s="536" t="s">
        <v>585</v>
      </c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7"/>
      <c r="CC8" s="537"/>
      <c r="CD8" s="537"/>
      <c r="CE8" s="537"/>
      <c r="CF8" s="537"/>
      <c r="CG8" s="537"/>
      <c r="CH8" s="537"/>
      <c r="CI8" s="537"/>
      <c r="CJ8" s="537"/>
      <c r="CK8" s="537"/>
      <c r="CL8" s="537"/>
      <c r="CM8" s="537"/>
      <c r="CN8" s="537"/>
      <c r="CO8" s="537"/>
      <c r="CP8" s="537"/>
    </row>
    <row r="9" ht="9" customHeight="1"/>
    <row r="10" spans="1:94" ht="12.75">
      <c r="A10" s="403" t="s">
        <v>357</v>
      </c>
      <c r="B10" s="404"/>
      <c r="C10" s="404"/>
      <c r="D10" s="405"/>
      <c r="E10" s="403" t="s">
        <v>1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5"/>
      <c r="AN10" s="403" t="s">
        <v>407</v>
      </c>
      <c r="AO10" s="404"/>
      <c r="AP10" s="404"/>
      <c r="AQ10" s="404"/>
      <c r="AR10" s="404"/>
      <c r="AS10" s="404"/>
      <c r="AT10" s="404"/>
      <c r="AU10" s="82"/>
      <c r="AV10" s="82"/>
      <c r="AW10" s="82"/>
      <c r="AX10" s="82"/>
      <c r="AY10" s="82"/>
      <c r="AZ10" s="82"/>
      <c r="BA10" s="82"/>
      <c r="BB10" s="403" t="s">
        <v>460</v>
      </c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5"/>
      <c r="BP10" s="403" t="s">
        <v>392</v>
      </c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5"/>
      <c r="CB10" s="403" t="s">
        <v>461</v>
      </c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5"/>
    </row>
    <row r="11" spans="1:94" ht="12.75">
      <c r="A11" s="399" t="s">
        <v>365</v>
      </c>
      <c r="B11" s="400"/>
      <c r="C11" s="400"/>
      <c r="D11" s="401"/>
      <c r="E11" s="399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1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399" t="s">
        <v>462</v>
      </c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1"/>
      <c r="BP11" s="399" t="s">
        <v>396</v>
      </c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1"/>
      <c r="CB11" s="399" t="s">
        <v>463</v>
      </c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/>
      <c r="CP11" s="401"/>
    </row>
    <row r="12" spans="1:94" ht="12.75">
      <c r="A12" s="388"/>
      <c r="B12" s="389"/>
      <c r="C12" s="389"/>
      <c r="D12" s="390"/>
      <c r="E12" s="388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90"/>
      <c r="AN12" s="88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388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90"/>
      <c r="BP12" s="388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90"/>
      <c r="CB12" s="388" t="s">
        <v>464</v>
      </c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90"/>
    </row>
    <row r="13" spans="1:94" ht="12.75">
      <c r="A13" s="391">
        <v>1</v>
      </c>
      <c r="B13" s="392"/>
      <c r="C13" s="392"/>
      <c r="D13" s="433"/>
      <c r="E13" s="391">
        <v>2</v>
      </c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433"/>
      <c r="AN13" s="391">
        <v>3</v>
      </c>
      <c r="AO13" s="392"/>
      <c r="AP13" s="392"/>
      <c r="AQ13" s="392"/>
      <c r="AR13" s="392"/>
      <c r="AS13" s="392"/>
      <c r="AT13" s="392"/>
      <c r="AU13" s="84"/>
      <c r="AV13" s="84"/>
      <c r="AW13" s="84"/>
      <c r="AX13" s="84"/>
      <c r="AY13" s="84"/>
      <c r="AZ13" s="84"/>
      <c r="BA13" s="84"/>
      <c r="BB13" s="391">
        <v>4</v>
      </c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433"/>
      <c r="BP13" s="391">
        <v>5</v>
      </c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433"/>
      <c r="CB13" s="391">
        <v>6</v>
      </c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433"/>
    </row>
    <row r="14" spans="1:94" ht="26.25" customHeight="1">
      <c r="A14" s="430">
        <v>1</v>
      </c>
      <c r="B14" s="431"/>
      <c r="C14" s="431"/>
      <c r="D14" s="432"/>
      <c r="E14" s="393" t="s">
        <v>465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AN14" s="511">
        <v>262</v>
      </c>
      <c r="AO14" s="512"/>
      <c r="AP14" s="512"/>
      <c r="AQ14" s="512"/>
      <c r="AR14" s="512"/>
      <c r="AS14" s="512"/>
      <c r="AT14" s="512"/>
      <c r="AU14" s="93"/>
      <c r="AV14" s="93"/>
      <c r="AW14" s="93"/>
      <c r="AX14" s="93"/>
      <c r="AY14" s="93"/>
      <c r="AZ14" s="93"/>
      <c r="BA14" s="93"/>
      <c r="BB14" s="382">
        <v>2611.25</v>
      </c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4"/>
      <c r="BP14" s="382">
        <v>24</v>
      </c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4"/>
      <c r="CB14" s="421">
        <f>BB14*BP14</f>
        <v>62670</v>
      </c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3"/>
    </row>
    <row r="15" spans="1:94" ht="12.75" customHeight="1" hidden="1">
      <c r="A15" s="430"/>
      <c r="B15" s="431"/>
      <c r="C15" s="431"/>
      <c r="D15" s="432"/>
      <c r="E15" s="430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82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4"/>
      <c r="BP15" s="382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4"/>
      <c r="CB15" s="421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3"/>
    </row>
    <row r="16" spans="1:94" ht="12.75">
      <c r="A16" s="376"/>
      <c r="B16" s="377"/>
      <c r="C16" s="377"/>
      <c r="D16" s="378"/>
      <c r="E16" s="382" t="s">
        <v>388</v>
      </c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4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412" t="s">
        <v>35</v>
      </c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4"/>
      <c r="BP16" s="396" t="s">
        <v>35</v>
      </c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8"/>
      <c r="CB16" s="522">
        <f>CB14</f>
        <v>62670</v>
      </c>
      <c r="CC16" s="523"/>
      <c r="CD16" s="523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3"/>
      <c r="CP16" s="524"/>
    </row>
    <row r="17" s="69" customFormat="1" ht="9" customHeight="1"/>
    <row r="18" spans="1:94" s="71" customFormat="1" ht="15.75">
      <c r="A18" s="442" t="s">
        <v>466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</row>
    <row r="19" spans="1:94" s="73" customFormat="1" ht="9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</row>
    <row r="20" spans="1:94" s="71" customFormat="1" ht="15.75">
      <c r="A20" s="71" t="s">
        <v>351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533" t="s">
        <v>467</v>
      </c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33"/>
      <c r="BJ20" s="533"/>
      <c r="BK20" s="533"/>
      <c r="BL20" s="533"/>
      <c r="BM20" s="533"/>
      <c r="BN20" s="533"/>
      <c r="BO20" s="533"/>
      <c r="BP20" s="533"/>
      <c r="BQ20" s="533"/>
      <c r="BR20" s="533"/>
      <c r="BS20" s="533"/>
      <c r="BT20" s="533"/>
      <c r="BU20" s="533"/>
      <c r="BV20" s="533"/>
      <c r="BW20" s="533"/>
      <c r="BX20" s="533"/>
      <c r="BY20" s="533"/>
      <c r="BZ20" s="533"/>
      <c r="CA20" s="533"/>
      <c r="CB20" s="533"/>
      <c r="CC20" s="533"/>
      <c r="CD20" s="533"/>
      <c r="CE20" s="533"/>
      <c r="CF20" s="533"/>
      <c r="CG20" s="533"/>
      <c r="CH20" s="533"/>
      <c r="CI20" s="533"/>
      <c r="CJ20" s="533"/>
      <c r="CK20" s="533"/>
      <c r="CL20" s="533"/>
      <c r="CM20" s="533"/>
      <c r="CN20" s="533"/>
      <c r="CO20" s="533"/>
      <c r="CP20" s="533"/>
    </row>
    <row r="21" spans="1:94" s="80" customFormat="1" ht="44.25" customHeight="1" thickBot="1">
      <c r="A21" s="108" t="s">
        <v>410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0"/>
      <c r="AF21" s="532" t="s">
        <v>354</v>
      </c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  <c r="BU21" s="532"/>
      <c r="BV21" s="532"/>
      <c r="BW21" s="532"/>
      <c r="BX21" s="532"/>
      <c r="BY21" s="532"/>
      <c r="BZ21" s="532"/>
      <c r="CA21" s="532"/>
      <c r="CB21" s="532"/>
      <c r="CC21" s="532"/>
      <c r="CD21" s="532"/>
      <c r="CE21" s="532"/>
      <c r="CF21" s="532"/>
      <c r="CG21" s="532"/>
      <c r="CH21" s="532"/>
      <c r="CI21" s="532"/>
      <c r="CJ21" s="532"/>
      <c r="CK21" s="532"/>
      <c r="CL21" s="532"/>
      <c r="CM21" s="532"/>
      <c r="CN21" s="532"/>
      <c r="CO21" s="532"/>
      <c r="CP21" s="532"/>
    </row>
    <row r="22" spans="1:94" s="73" customFormat="1" ht="6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</row>
    <row r="23" spans="1:94" s="78" customFormat="1" ht="14.25">
      <c r="A23" s="78" t="s">
        <v>459</v>
      </c>
      <c r="B23" s="110"/>
      <c r="C23" s="110"/>
      <c r="D23" s="110"/>
      <c r="E23" s="110"/>
      <c r="F23" s="110"/>
      <c r="G23" s="110"/>
      <c r="H23" s="525" t="s">
        <v>586</v>
      </c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</row>
    <row r="24" ht="4.5" customHeight="1"/>
    <row r="25" spans="1:94" ht="12.75">
      <c r="A25" s="403" t="s">
        <v>357</v>
      </c>
      <c r="B25" s="404"/>
      <c r="C25" s="404"/>
      <c r="D25" s="405"/>
      <c r="E25" s="403" t="s">
        <v>390</v>
      </c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5"/>
      <c r="AN25" s="81"/>
      <c r="AO25" s="82"/>
      <c r="AP25" s="82"/>
      <c r="AQ25" s="82"/>
      <c r="AR25" s="82"/>
      <c r="AS25" s="82"/>
      <c r="AT25" s="82"/>
      <c r="AU25" s="83"/>
      <c r="AV25" s="82"/>
      <c r="AW25" s="82"/>
      <c r="AX25" s="82"/>
      <c r="AY25" s="82"/>
      <c r="AZ25" s="82"/>
      <c r="BA25" s="82"/>
      <c r="BB25" s="403" t="s">
        <v>468</v>
      </c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5"/>
      <c r="BP25" s="403" t="s">
        <v>469</v>
      </c>
      <c r="BQ25" s="404"/>
      <c r="BR25" s="404"/>
      <c r="BS25" s="404"/>
      <c r="BT25" s="404"/>
      <c r="BU25" s="404"/>
      <c r="BV25" s="404"/>
      <c r="BW25" s="405"/>
      <c r="BX25" s="403" t="s">
        <v>470</v>
      </c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5"/>
    </row>
    <row r="26" spans="1:94" ht="12.75">
      <c r="A26" s="399" t="s">
        <v>365</v>
      </c>
      <c r="B26" s="400"/>
      <c r="C26" s="400"/>
      <c r="D26" s="401"/>
      <c r="E26" s="399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1"/>
      <c r="AN26" s="399" t="s">
        <v>407</v>
      </c>
      <c r="AO26" s="400"/>
      <c r="AP26" s="400"/>
      <c r="AQ26" s="400"/>
      <c r="AR26" s="400"/>
      <c r="AS26" s="400"/>
      <c r="AT26" s="400"/>
      <c r="AU26" s="401"/>
      <c r="AV26" s="86"/>
      <c r="AW26" s="86"/>
      <c r="AX26" s="86"/>
      <c r="AY26" s="86"/>
      <c r="AZ26" s="86"/>
      <c r="BA26" s="86"/>
      <c r="BB26" s="399" t="s">
        <v>471</v>
      </c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1"/>
      <c r="BP26" s="399" t="s">
        <v>472</v>
      </c>
      <c r="BQ26" s="400"/>
      <c r="BR26" s="400"/>
      <c r="BS26" s="400"/>
      <c r="BT26" s="400"/>
      <c r="BU26" s="400"/>
      <c r="BV26" s="400"/>
      <c r="BW26" s="401"/>
      <c r="BX26" s="399" t="s">
        <v>473</v>
      </c>
      <c r="BY26" s="400"/>
      <c r="BZ26" s="400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  <c r="CM26" s="400"/>
      <c r="CN26" s="400"/>
      <c r="CO26" s="400"/>
      <c r="CP26" s="401"/>
    </row>
    <row r="27" spans="1:94" ht="12.75">
      <c r="A27" s="399"/>
      <c r="B27" s="400"/>
      <c r="C27" s="400"/>
      <c r="D27" s="401"/>
      <c r="E27" s="399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1"/>
      <c r="AN27" s="85"/>
      <c r="AO27" s="86"/>
      <c r="AP27" s="86"/>
      <c r="AQ27" s="86"/>
      <c r="AR27" s="86"/>
      <c r="AS27" s="86"/>
      <c r="AT27" s="86"/>
      <c r="AU27" s="87"/>
      <c r="AV27" s="86"/>
      <c r="AW27" s="86"/>
      <c r="AX27" s="86"/>
      <c r="AY27" s="86"/>
      <c r="AZ27" s="86"/>
      <c r="BA27" s="86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1"/>
      <c r="BP27" s="399"/>
      <c r="BQ27" s="400"/>
      <c r="BR27" s="400"/>
      <c r="BS27" s="400"/>
      <c r="BT27" s="400"/>
      <c r="BU27" s="400"/>
      <c r="BV27" s="400"/>
      <c r="BW27" s="401"/>
      <c r="BX27" s="399" t="s">
        <v>474</v>
      </c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  <c r="CM27" s="400"/>
      <c r="CN27" s="400"/>
      <c r="CO27" s="400"/>
      <c r="CP27" s="401"/>
    </row>
    <row r="28" spans="1:94" ht="12.75">
      <c r="A28" s="399"/>
      <c r="B28" s="400"/>
      <c r="C28" s="400"/>
      <c r="D28" s="401"/>
      <c r="E28" s="399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1"/>
      <c r="AN28" s="88"/>
      <c r="AO28" s="89"/>
      <c r="AP28" s="89"/>
      <c r="AQ28" s="89"/>
      <c r="AR28" s="89"/>
      <c r="AS28" s="89"/>
      <c r="AT28" s="89"/>
      <c r="AU28" s="90"/>
      <c r="AV28" s="86"/>
      <c r="AW28" s="86"/>
      <c r="AX28" s="86"/>
      <c r="AY28" s="86"/>
      <c r="AZ28" s="86"/>
      <c r="BA28" s="86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1"/>
      <c r="BP28" s="399"/>
      <c r="BQ28" s="400"/>
      <c r="BR28" s="400"/>
      <c r="BS28" s="400"/>
      <c r="BT28" s="400"/>
      <c r="BU28" s="400"/>
      <c r="BV28" s="400"/>
      <c r="BW28" s="401"/>
      <c r="BX28" s="399" t="s">
        <v>475</v>
      </c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400"/>
      <c r="CN28" s="400"/>
      <c r="CO28" s="400"/>
      <c r="CP28" s="401"/>
    </row>
    <row r="29" spans="1:94" ht="12.75">
      <c r="A29" s="391">
        <v>1</v>
      </c>
      <c r="B29" s="392"/>
      <c r="C29" s="392"/>
      <c r="D29" s="433"/>
      <c r="E29" s="391">
        <v>2</v>
      </c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433"/>
      <c r="AN29" s="391">
        <v>3</v>
      </c>
      <c r="AO29" s="392"/>
      <c r="AP29" s="392"/>
      <c r="AQ29" s="392"/>
      <c r="AR29" s="392"/>
      <c r="AS29" s="392"/>
      <c r="AT29" s="392"/>
      <c r="AU29" s="84"/>
      <c r="AV29" s="84"/>
      <c r="AW29" s="84"/>
      <c r="AX29" s="84"/>
      <c r="AY29" s="84"/>
      <c r="AZ29" s="84"/>
      <c r="BA29" s="84"/>
      <c r="BB29" s="391">
        <v>4</v>
      </c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433"/>
      <c r="BP29" s="391">
        <v>5</v>
      </c>
      <c r="BQ29" s="392"/>
      <c r="BR29" s="392"/>
      <c r="BS29" s="392"/>
      <c r="BT29" s="392"/>
      <c r="BU29" s="392"/>
      <c r="BV29" s="392"/>
      <c r="BW29" s="433"/>
      <c r="BX29" s="391">
        <v>6</v>
      </c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433"/>
    </row>
    <row r="30" spans="1:94" ht="12.75">
      <c r="A30" s="376">
        <v>1</v>
      </c>
      <c r="B30" s="377"/>
      <c r="C30" s="377"/>
      <c r="D30" s="378"/>
      <c r="E30" s="376" t="s">
        <v>476</v>
      </c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8"/>
      <c r="AN30" s="396">
        <v>291</v>
      </c>
      <c r="AO30" s="397"/>
      <c r="AP30" s="397"/>
      <c r="AQ30" s="397"/>
      <c r="AR30" s="397"/>
      <c r="AS30" s="397"/>
      <c r="AT30" s="397"/>
      <c r="AU30" s="104"/>
      <c r="AV30" s="104"/>
      <c r="AW30" s="104"/>
      <c r="AX30" s="104"/>
      <c r="AY30" s="104"/>
      <c r="AZ30" s="104"/>
      <c r="BA30" s="104"/>
      <c r="BB30" s="424">
        <v>148726684.01</v>
      </c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6"/>
      <c r="BP30" s="382">
        <v>2.2</v>
      </c>
      <c r="BQ30" s="383"/>
      <c r="BR30" s="383"/>
      <c r="BS30" s="383"/>
      <c r="BT30" s="383"/>
      <c r="BU30" s="383"/>
      <c r="BV30" s="383"/>
      <c r="BW30" s="384"/>
      <c r="BX30" s="424">
        <f>BB30*BP30/100-370000</f>
        <v>2901987.04822</v>
      </c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5"/>
      <c r="CP30" s="426"/>
    </row>
    <row r="31" spans="1:94" ht="12.75">
      <c r="A31" s="376"/>
      <c r="B31" s="377"/>
      <c r="C31" s="377"/>
      <c r="D31" s="378"/>
      <c r="E31" s="376" t="s">
        <v>477</v>
      </c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8"/>
      <c r="AN31" s="396">
        <v>291</v>
      </c>
      <c r="AO31" s="397"/>
      <c r="AP31" s="397"/>
      <c r="AQ31" s="397"/>
      <c r="AR31" s="397"/>
      <c r="AS31" s="397"/>
      <c r="AT31" s="397"/>
      <c r="AU31" s="104"/>
      <c r="AV31" s="104"/>
      <c r="AW31" s="104"/>
      <c r="AX31" s="104"/>
      <c r="AY31" s="104"/>
      <c r="AZ31" s="104"/>
      <c r="BA31" s="104"/>
      <c r="BB31" s="424">
        <v>84135</v>
      </c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  <c r="BM31" s="425"/>
      <c r="BN31" s="425"/>
      <c r="BO31" s="426"/>
      <c r="BP31" s="382">
        <v>1.5</v>
      </c>
      <c r="BQ31" s="383"/>
      <c r="BR31" s="383"/>
      <c r="BS31" s="383"/>
      <c r="BT31" s="383"/>
      <c r="BU31" s="383"/>
      <c r="BV31" s="383"/>
      <c r="BW31" s="384"/>
      <c r="BX31" s="466">
        <v>165750</v>
      </c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8"/>
    </row>
    <row r="32" spans="1:94" ht="12.75">
      <c r="A32" s="376"/>
      <c r="B32" s="377"/>
      <c r="C32" s="377"/>
      <c r="D32" s="378"/>
      <c r="E32" s="382" t="s">
        <v>388</v>
      </c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4"/>
      <c r="AN32" s="396"/>
      <c r="AO32" s="397"/>
      <c r="AP32" s="397"/>
      <c r="AQ32" s="397"/>
      <c r="AR32" s="397"/>
      <c r="AS32" s="397"/>
      <c r="AT32" s="397"/>
      <c r="AU32" s="95"/>
      <c r="AV32" s="95"/>
      <c r="AW32" s="95"/>
      <c r="AX32" s="95"/>
      <c r="AY32" s="95"/>
      <c r="AZ32" s="95"/>
      <c r="BA32" s="95"/>
      <c r="BB32" s="382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4"/>
      <c r="BP32" s="396" t="s">
        <v>35</v>
      </c>
      <c r="BQ32" s="397"/>
      <c r="BR32" s="397"/>
      <c r="BS32" s="397"/>
      <c r="BT32" s="397"/>
      <c r="BU32" s="397"/>
      <c r="BV32" s="397"/>
      <c r="BW32" s="398"/>
      <c r="BX32" s="522">
        <f>SUM(BX30:BX31)</f>
        <v>3067737.04822</v>
      </c>
      <c r="BY32" s="523"/>
      <c r="BZ32" s="523"/>
      <c r="CA32" s="523"/>
      <c r="CB32" s="523"/>
      <c r="CC32" s="523"/>
      <c r="CD32" s="523"/>
      <c r="CE32" s="523"/>
      <c r="CF32" s="523"/>
      <c r="CG32" s="523"/>
      <c r="CH32" s="523"/>
      <c r="CI32" s="523"/>
      <c r="CJ32" s="523"/>
      <c r="CK32" s="523"/>
      <c r="CL32" s="523"/>
      <c r="CM32" s="523"/>
      <c r="CN32" s="523"/>
      <c r="CO32" s="523"/>
      <c r="CP32" s="524"/>
    </row>
    <row r="33" s="69" customFormat="1" ht="15.75"/>
    <row r="34" spans="1:94" s="73" customFormat="1" ht="9.75" hidden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</row>
    <row r="35" spans="1:94" s="71" customFormat="1" ht="15.75">
      <c r="A35" s="71" t="s">
        <v>351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452" t="s">
        <v>478</v>
      </c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</row>
    <row r="36" spans="1:94" s="73" customFormat="1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</row>
    <row r="37" spans="1:94" s="80" customFormat="1" ht="44.25" customHeight="1" thickBot="1">
      <c r="A37" s="108" t="s">
        <v>410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10"/>
      <c r="AF37" s="532" t="s">
        <v>354</v>
      </c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  <c r="BK37" s="532"/>
      <c r="BL37" s="532"/>
      <c r="BM37" s="532"/>
      <c r="BN37" s="532"/>
      <c r="BO37" s="532"/>
      <c r="BP37" s="532"/>
      <c r="BQ37" s="532"/>
      <c r="BR37" s="532"/>
      <c r="BS37" s="532"/>
      <c r="BT37" s="532"/>
      <c r="BU37" s="532"/>
      <c r="BV37" s="532"/>
      <c r="BW37" s="532"/>
      <c r="BX37" s="532"/>
      <c r="BY37" s="532"/>
      <c r="BZ37" s="532"/>
      <c r="CA37" s="532"/>
      <c r="CB37" s="532"/>
      <c r="CC37" s="532"/>
      <c r="CD37" s="532"/>
      <c r="CE37" s="532"/>
      <c r="CF37" s="532"/>
      <c r="CG37" s="532"/>
      <c r="CH37" s="532"/>
      <c r="CI37" s="532"/>
      <c r="CJ37" s="532"/>
      <c r="CK37" s="532"/>
      <c r="CL37" s="532"/>
      <c r="CM37" s="532"/>
      <c r="CN37" s="532"/>
      <c r="CO37" s="532"/>
      <c r="CP37" s="532"/>
    </row>
    <row r="38" spans="1:94" s="71" customFormat="1" ht="15.75">
      <c r="A38" s="78" t="s">
        <v>459</v>
      </c>
      <c r="B38" s="110"/>
      <c r="C38" s="110"/>
      <c r="D38" s="110"/>
      <c r="E38" s="110"/>
      <c r="F38" s="110"/>
      <c r="G38" s="110"/>
      <c r="H38" s="525" t="s">
        <v>586</v>
      </c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  <c r="BK38" s="526"/>
      <c r="BL38" s="526"/>
      <c r="BM38" s="526"/>
      <c r="BN38" s="526"/>
      <c r="BO38" s="526"/>
      <c r="BP38" s="526"/>
      <c r="BQ38" s="526"/>
      <c r="BR38" s="526"/>
      <c r="BS38" s="526"/>
      <c r="BT38" s="526"/>
      <c r="BU38" s="526"/>
      <c r="BV38" s="526"/>
      <c r="BW38" s="526"/>
      <c r="BX38" s="526"/>
      <c r="BY38" s="526"/>
      <c r="BZ38" s="526"/>
      <c r="CA38" s="526"/>
      <c r="CB38" s="526"/>
      <c r="CC38" s="526"/>
      <c r="CD38" s="526"/>
      <c r="CE38" s="526"/>
      <c r="CF38" s="526"/>
      <c r="CG38" s="526"/>
      <c r="CH38" s="526"/>
      <c r="CI38" s="526"/>
      <c r="CJ38" s="526"/>
      <c r="CK38" s="526"/>
      <c r="CL38" s="526"/>
      <c r="CM38" s="526"/>
      <c r="CN38" s="526"/>
      <c r="CO38" s="526"/>
      <c r="CP38" s="526"/>
    </row>
    <row r="39" ht="3" customHeight="1"/>
    <row r="40" spans="1:94" ht="12.75">
      <c r="A40" s="403" t="s">
        <v>357</v>
      </c>
      <c r="B40" s="404"/>
      <c r="C40" s="404"/>
      <c r="D40" s="405"/>
      <c r="E40" s="403" t="s">
        <v>390</v>
      </c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5"/>
      <c r="AN40" s="403" t="s">
        <v>407</v>
      </c>
      <c r="AO40" s="404"/>
      <c r="AP40" s="404"/>
      <c r="AQ40" s="404"/>
      <c r="AR40" s="404"/>
      <c r="AS40" s="404"/>
      <c r="AT40" s="404"/>
      <c r="AU40" s="404"/>
      <c r="AV40" s="82"/>
      <c r="AW40" s="82"/>
      <c r="AX40" s="82"/>
      <c r="AY40" s="82"/>
      <c r="AZ40" s="82"/>
      <c r="BA40" s="82"/>
      <c r="BB40" s="403" t="s">
        <v>468</v>
      </c>
      <c r="BC40" s="404"/>
      <c r="BD40" s="404"/>
      <c r="BE40" s="404"/>
      <c r="BF40" s="404"/>
      <c r="BG40" s="404"/>
      <c r="BH40" s="404"/>
      <c r="BI40" s="404"/>
      <c r="BJ40" s="404"/>
      <c r="BK40" s="404"/>
      <c r="BL40" s="404"/>
      <c r="BM40" s="404"/>
      <c r="BN40" s="404"/>
      <c r="BO40" s="405"/>
      <c r="BP40" s="403" t="s">
        <v>469</v>
      </c>
      <c r="BQ40" s="404"/>
      <c r="BR40" s="404"/>
      <c r="BS40" s="404"/>
      <c r="BT40" s="404"/>
      <c r="BU40" s="404"/>
      <c r="BV40" s="404"/>
      <c r="BW40" s="405"/>
      <c r="BX40" s="403" t="s">
        <v>470</v>
      </c>
      <c r="BY40" s="404"/>
      <c r="BZ40" s="404"/>
      <c r="CA40" s="404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404"/>
      <c r="CM40" s="404"/>
      <c r="CN40" s="404"/>
      <c r="CO40" s="404"/>
      <c r="CP40" s="405"/>
    </row>
    <row r="41" spans="1:94" ht="12.75">
      <c r="A41" s="399" t="s">
        <v>365</v>
      </c>
      <c r="B41" s="400"/>
      <c r="C41" s="400"/>
      <c r="D41" s="401"/>
      <c r="E41" s="399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1"/>
      <c r="AN41" s="399"/>
      <c r="AO41" s="400"/>
      <c r="AP41" s="400"/>
      <c r="AQ41" s="400"/>
      <c r="AR41" s="400"/>
      <c r="AS41" s="400"/>
      <c r="AT41" s="400"/>
      <c r="AU41" s="400"/>
      <c r="AV41" s="86"/>
      <c r="AW41" s="86"/>
      <c r="AX41" s="86"/>
      <c r="AY41" s="86"/>
      <c r="AZ41" s="86"/>
      <c r="BA41" s="86"/>
      <c r="BB41" s="399" t="s">
        <v>471</v>
      </c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1"/>
      <c r="BP41" s="399" t="s">
        <v>472</v>
      </c>
      <c r="BQ41" s="400"/>
      <c r="BR41" s="400"/>
      <c r="BS41" s="400"/>
      <c r="BT41" s="400"/>
      <c r="BU41" s="400"/>
      <c r="BV41" s="400"/>
      <c r="BW41" s="401"/>
      <c r="BX41" s="399" t="s">
        <v>473</v>
      </c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1"/>
    </row>
    <row r="42" spans="1:94" ht="12.75">
      <c r="A42" s="399"/>
      <c r="B42" s="400"/>
      <c r="C42" s="400"/>
      <c r="D42" s="401"/>
      <c r="E42" s="399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1"/>
      <c r="AN42" s="399"/>
      <c r="AO42" s="400"/>
      <c r="AP42" s="400"/>
      <c r="AQ42" s="400"/>
      <c r="AR42" s="400"/>
      <c r="AS42" s="400"/>
      <c r="AT42" s="400"/>
      <c r="AU42" s="400"/>
      <c r="AV42" s="86"/>
      <c r="AW42" s="86"/>
      <c r="AX42" s="86"/>
      <c r="AY42" s="86"/>
      <c r="AZ42" s="86"/>
      <c r="BA42" s="86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1"/>
      <c r="BP42" s="399"/>
      <c r="BQ42" s="400"/>
      <c r="BR42" s="400"/>
      <c r="BS42" s="400"/>
      <c r="BT42" s="400"/>
      <c r="BU42" s="400"/>
      <c r="BV42" s="400"/>
      <c r="BW42" s="401"/>
      <c r="BX42" s="399" t="s">
        <v>474</v>
      </c>
      <c r="BY42" s="400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  <c r="CM42" s="400"/>
      <c r="CN42" s="400"/>
      <c r="CO42" s="400"/>
      <c r="CP42" s="401"/>
    </row>
    <row r="43" spans="1:94" ht="12.75">
      <c r="A43" s="399"/>
      <c r="B43" s="400"/>
      <c r="C43" s="400"/>
      <c r="D43" s="401"/>
      <c r="E43" s="399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1"/>
      <c r="AN43" s="388"/>
      <c r="AO43" s="389"/>
      <c r="AP43" s="389"/>
      <c r="AQ43" s="389"/>
      <c r="AR43" s="389"/>
      <c r="AS43" s="389"/>
      <c r="AT43" s="389"/>
      <c r="AU43" s="389"/>
      <c r="AV43" s="86"/>
      <c r="AW43" s="86"/>
      <c r="AX43" s="86"/>
      <c r="AY43" s="86"/>
      <c r="AZ43" s="86"/>
      <c r="BA43" s="86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1"/>
      <c r="BP43" s="399"/>
      <c r="BQ43" s="400"/>
      <c r="BR43" s="400"/>
      <c r="BS43" s="400"/>
      <c r="BT43" s="400"/>
      <c r="BU43" s="400"/>
      <c r="BV43" s="400"/>
      <c r="BW43" s="401"/>
      <c r="BX43" s="399" t="s">
        <v>475</v>
      </c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0"/>
      <c r="CN43" s="400"/>
      <c r="CO43" s="400"/>
      <c r="CP43" s="401"/>
    </row>
    <row r="44" spans="1:94" ht="12.75">
      <c r="A44" s="391">
        <v>1</v>
      </c>
      <c r="B44" s="392"/>
      <c r="C44" s="392"/>
      <c r="D44" s="433"/>
      <c r="E44" s="391">
        <v>2</v>
      </c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433"/>
      <c r="AN44" s="391">
        <v>3</v>
      </c>
      <c r="AO44" s="392"/>
      <c r="AP44" s="392"/>
      <c r="AQ44" s="392"/>
      <c r="AR44" s="392"/>
      <c r="AS44" s="392"/>
      <c r="AT44" s="392"/>
      <c r="AU44" s="392"/>
      <c r="AV44" s="84"/>
      <c r="AW44" s="84"/>
      <c r="AX44" s="84"/>
      <c r="AY44" s="84"/>
      <c r="AZ44" s="84"/>
      <c r="BA44" s="84"/>
      <c r="BB44" s="391">
        <v>4</v>
      </c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433"/>
      <c r="BP44" s="391">
        <v>5</v>
      </c>
      <c r="BQ44" s="392"/>
      <c r="BR44" s="392"/>
      <c r="BS44" s="392"/>
      <c r="BT44" s="392"/>
      <c r="BU44" s="392"/>
      <c r="BV44" s="392"/>
      <c r="BW44" s="433"/>
      <c r="BX44" s="391">
        <v>6</v>
      </c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  <c r="CO44" s="392"/>
      <c r="CP44" s="433"/>
    </row>
    <row r="45" spans="1:94" ht="12.75" hidden="1">
      <c r="A45" s="376">
        <v>1</v>
      </c>
      <c r="B45" s="377"/>
      <c r="C45" s="377"/>
      <c r="D45" s="378"/>
      <c r="E45" s="376" t="s">
        <v>479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8"/>
      <c r="AN45" s="103"/>
      <c r="AO45" s="104"/>
      <c r="AP45" s="104"/>
      <c r="AQ45" s="104"/>
      <c r="AR45" s="104"/>
      <c r="AS45" s="104"/>
      <c r="AT45" s="105"/>
      <c r="AU45" s="104"/>
      <c r="AV45" s="104"/>
      <c r="AW45" s="104"/>
      <c r="AX45" s="104"/>
      <c r="AY45" s="104"/>
      <c r="AZ45" s="104"/>
      <c r="BA45" s="104"/>
      <c r="BB45" s="424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6"/>
      <c r="BP45" s="382"/>
      <c r="BQ45" s="383"/>
      <c r="BR45" s="383"/>
      <c r="BS45" s="383"/>
      <c r="BT45" s="383"/>
      <c r="BU45" s="383"/>
      <c r="BV45" s="383"/>
      <c r="BW45" s="384"/>
      <c r="BX45" s="424">
        <f>BB45*BP45/100</f>
        <v>0</v>
      </c>
      <c r="BY45" s="425"/>
      <c r="BZ45" s="425"/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6"/>
    </row>
    <row r="46" spans="1:94" ht="12.75" hidden="1">
      <c r="A46" s="376"/>
      <c r="B46" s="377"/>
      <c r="C46" s="377"/>
      <c r="D46" s="378"/>
      <c r="E46" s="376" t="s">
        <v>480</v>
      </c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8"/>
      <c r="AN46" s="103"/>
      <c r="AO46" s="104"/>
      <c r="AP46" s="104"/>
      <c r="AQ46" s="104"/>
      <c r="AR46" s="104"/>
      <c r="AS46" s="104"/>
      <c r="AT46" s="105"/>
      <c r="AU46" s="104"/>
      <c r="AV46" s="104"/>
      <c r="AW46" s="104"/>
      <c r="AX46" s="104"/>
      <c r="AY46" s="104"/>
      <c r="AZ46" s="104"/>
      <c r="BA46" s="104"/>
      <c r="BB46" s="424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6"/>
      <c r="BP46" s="382"/>
      <c r="BQ46" s="383"/>
      <c r="BR46" s="383"/>
      <c r="BS46" s="383"/>
      <c r="BT46" s="383"/>
      <c r="BU46" s="383"/>
      <c r="BV46" s="383"/>
      <c r="BW46" s="384"/>
      <c r="BX46" s="424">
        <f>BB46*BP46/100</f>
        <v>0</v>
      </c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6"/>
    </row>
    <row r="47" spans="1:94" ht="12.75">
      <c r="A47" s="376"/>
      <c r="B47" s="377"/>
      <c r="C47" s="377"/>
      <c r="D47" s="378"/>
      <c r="E47" s="376" t="s">
        <v>481</v>
      </c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8"/>
      <c r="AN47" s="396">
        <v>291</v>
      </c>
      <c r="AO47" s="397"/>
      <c r="AP47" s="397"/>
      <c r="AQ47" s="397"/>
      <c r="AR47" s="397"/>
      <c r="AS47" s="397"/>
      <c r="AT47" s="397"/>
      <c r="AU47" s="397"/>
      <c r="AV47" s="104"/>
      <c r="AW47" s="104"/>
      <c r="AX47" s="104"/>
      <c r="AY47" s="104"/>
      <c r="AZ47" s="104"/>
      <c r="BA47" s="104"/>
      <c r="BB47" s="424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6"/>
      <c r="BP47" s="382"/>
      <c r="BQ47" s="383"/>
      <c r="BR47" s="383"/>
      <c r="BS47" s="383"/>
      <c r="BT47" s="383"/>
      <c r="BU47" s="383"/>
      <c r="BV47" s="383"/>
      <c r="BW47" s="384"/>
      <c r="BX47" s="424">
        <f>BB47*BP47</f>
        <v>0</v>
      </c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6"/>
    </row>
    <row r="48" spans="1:94" ht="12.75" hidden="1">
      <c r="A48" s="376"/>
      <c r="B48" s="377"/>
      <c r="C48" s="377"/>
      <c r="D48" s="378"/>
      <c r="E48" s="376" t="s">
        <v>482</v>
      </c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8"/>
      <c r="AN48" s="396">
        <v>291</v>
      </c>
      <c r="AO48" s="397"/>
      <c r="AP48" s="397"/>
      <c r="AQ48" s="397"/>
      <c r="AR48" s="397"/>
      <c r="AS48" s="397"/>
      <c r="AT48" s="397"/>
      <c r="AU48" s="397"/>
      <c r="AV48" s="104"/>
      <c r="AW48" s="104"/>
      <c r="AX48" s="104"/>
      <c r="AY48" s="104"/>
      <c r="AZ48" s="104"/>
      <c r="BA48" s="104"/>
      <c r="BB48" s="424">
        <v>7500</v>
      </c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6"/>
      <c r="BP48" s="382">
        <v>1</v>
      </c>
      <c r="BQ48" s="383"/>
      <c r="BR48" s="383"/>
      <c r="BS48" s="383"/>
      <c r="BT48" s="383"/>
      <c r="BU48" s="383"/>
      <c r="BV48" s="383"/>
      <c r="BW48" s="384"/>
      <c r="BX48" s="424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6"/>
    </row>
    <row r="49" spans="1:94" ht="12.75">
      <c r="A49" s="376"/>
      <c r="B49" s="377"/>
      <c r="C49" s="377"/>
      <c r="D49" s="378"/>
      <c r="E49" s="382" t="s">
        <v>587</v>
      </c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4"/>
      <c r="AN49" s="396">
        <v>291</v>
      </c>
      <c r="AO49" s="397"/>
      <c r="AP49" s="397"/>
      <c r="AQ49" s="397"/>
      <c r="AR49" s="397"/>
      <c r="AS49" s="397"/>
      <c r="AT49" s="397"/>
      <c r="AU49" s="397"/>
      <c r="AV49" s="95"/>
      <c r="AW49" s="95"/>
      <c r="AX49" s="95"/>
      <c r="AY49" s="95"/>
      <c r="AZ49" s="95"/>
      <c r="BA49" s="95"/>
      <c r="BB49" s="382">
        <v>124</v>
      </c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4"/>
      <c r="BP49" s="396">
        <v>50</v>
      </c>
      <c r="BQ49" s="397"/>
      <c r="BR49" s="397"/>
      <c r="BS49" s="397"/>
      <c r="BT49" s="397"/>
      <c r="BU49" s="397"/>
      <c r="BV49" s="397"/>
      <c r="BW49" s="398"/>
      <c r="BX49" s="522">
        <f>BB49*BP49</f>
        <v>6200</v>
      </c>
      <c r="BY49" s="523"/>
      <c r="BZ49" s="523"/>
      <c r="CA49" s="523"/>
      <c r="CB49" s="523"/>
      <c r="CC49" s="523"/>
      <c r="CD49" s="523"/>
      <c r="CE49" s="523"/>
      <c r="CF49" s="523"/>
      <c r="CG49" s="523"/>
      <c r="CH49" s="523"/>
      <c r="CI49" s="523"/>
      <c r="CJ49" s="523"/>
      <c r="CK49" s="523"/>
      <c r="CL49" s="523"/>
      <c r="CM49" s="523"/>
      <c r="CN49" s="523"/>
      <c r="CO49" s="523"/>
      <c r="CP49" s="524"/>
    </row>
    <row r="50" spans="1:94" ht="12.75">
      <c r="A50" s="376"/>
      <c r="B50" s="377"/>
      <c r="C50" s="377"/>
      <c r="D50" s="378"/>
      <c r="E50" s="382" t="s">
        <v>588</v>
      </c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4"/>
      <c r="AN50" s="396">
        <v>291</v>
      </c>
      <c r="AO50" s="397"/>
      <c r="AP50" s="397"/>
      <c r="AQ50" s="397"/>
      <c r="AR50" s="397"/>
      <c r="AS50" s="397"/>
      <c r="AT50" s="397"/>
      <c r="AU50" s="397"/>
      <c r="AV50" s="95"/>
      <c r="AW50" s="95"/>
      <c r="AX50" s="95"/>
      <c r="AY50" s="95"/>
      <c r="AZ50" s="95"/>
      <c r="BA50" s="95"/>
      <c r="BB50" s="382">
        <v>106.8</v>
      </c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4"/>
      <c r="BP50" s="396">
        <v>50</v>
      </c>
      <c r="BQ50" s="397"/>
      <c r="BR50" s="397"/>
      <c r="BS50" s="397"/>
      <c r="BT50" s="397"/>
      <c r="BU50" s="397"/>
      <c r="BV50" s="397"/>
      <c r="BW50" s="398"/>
      <c r="BX50" s="522">
        <f aca="true" t="shared" si="0" ref="BX50:BX56">BB50*BP50</f>
        <v>5340</v>
      </c>
      <c r="BY50" s="523"/>
      <c r="BZ50" s="523"/>
      <c r="CA50" s="523"/>
      <c r="CB50" s="523"/>
      <c r="CC50" s="523"/>
      <c r="CD50" s="523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3"/>
      <c r="CP50" s="524"/>
    </row>
    <row r="51" spans="1:94" ht="12.75">
      <c r="A51" s="376"/>
      <c r="B51" s="377"/>
      <c r="C51" s="377"/>
      <c r="D51" s="378"/>
      <c r="E51" s="382" t="s">
        <v>589</v>
      </c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4"/>
      <c r="AN51" s="396">
        <v>291</v>
      </c>
      <c r="AO51" s="397"/>
      <c r="AP51" s="397"/>
      <c r="AQ51" s="397"/>
      <c r="AR51" s="397"/>
      <c r="AS51" s="397"/>
      <c r="AT51" s="397"/>
      <c r="AU51" s="397"/>
      <c r="AV51" s="95"/>
      <c r="AW51" s="95"/>
      <c r="AX51" s="95"/>
      <c r="AY51" s="95"/>
      <c r="AZ51" s="95"/>
      <c r="BA51" s="95"/>
      <c r="BB51" s="382">
        <v>106.8</v>
      </c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4"/>
      <c r="BP51" s="396">
        <v>50</v>
      </c>
      <c r="BQ51" s="397"/>
      <c r="BR51" s="397"/>
      <c r="BS51" s="397"/>
      <c r="BT51" s="397"/>
      <c r="BU51" s="397"/>
      <c r="BV51" s="397"/>
      <c r="BW51" s="398"/>
      <c r="BX51" s="522">
        <f t="shared" si="0"/>
        <v>5340</v>
      </c>
      <c r="BY51" s="523"/>
      <c r="BZ51" s="523"/>
      <c r="CA51" s="523"/>
      <c r="CB51" s="523"/>
      <c r="CC51" s="523"/>
      <c r="CD51" s="523"/>
      <c r="CE51" s="523"/>
      <c r="CF51" s="523"/>
      <c r="CG51" s="523"/>
      <c r="CH51" s="523"/>
      <c r="CI51" s="523"/>
      <c r="CJ51" s="523"/>
      <c r="CK51" s="523"/>
      <c r="CL51" s="523"/>
      <c r="CM51" s="523"/>
      <c r="CN51" s="523"/>
      <c r="CO51" s="523"/>
      <c r="CP51" s="524"/>
    </row>
    <row r="52" spans="1:94" ht="12.75">
      <c r="A52" s="376"/>
      <c r="B52" s="377"/>
      <c r="C52" s="377"/>
      <c r="D52" s="378"/>
      <c r="E52" s="382" t="s">
        <v>588</v>
      </c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4"/>
      <c r="AN52" s="396">
        <v>291</v>
      </c>
      <c r="AO52" s="397"/>
      <c r="AP52" s="397"/>
      <c r="AQ52" s="397"/>
      <c r="AR52" s="397"/>
      <c r="AS52" s="397"/>
      <c r="AT52" s="397"/>
      <c r="AU52" s="397"/>
      <c r="AV52" s="95"/>
      <c r="AW52" s="95"/>
      <c r="AX52" s="95"/>
      <c r="AY52" s="95"/>
      <c r="AZ52" s="95"/>
      <c r="BA52" s="95"/>
      <c r="BB52" s="382">
        <v>106.8</v>
      </c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4"/>
      <c r="BP52" s="396">
        <v>50</v>
      </c>
      <c r="BQ52" s="397"/>
      <c r="BR52" s="397"/>
      <c r="BS52" s="397"/>
      <c r="BT52" s="397"/>
      <c r="BU52" s="397"/>
      <c r="BV52" s="397"/>
      <c r="BW52" s="398"/>
      <c r="BX52" s="522">
        <f t="shared" si="0"/>
        <v>5340</v>
      </c>
      <c r="BY52" s="523"/>
      <c r="BZ52" s="523"/>
      <c r="CA52" s="523"/>
      <c r="CB52" s="523"/>
      <c r="CC52" s="523"/>
      <c r="CD52" s="523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3"/>
      <c r="CP52" s="524"/>
    </row>
    <row r="53" spans="1:94" ht="12.75">
      <c r="A53" s="376"/>
      <c r="B53" s="377"/>
      <c r="C53" s="377"/>
      <c r="D53" s="378"/>
      <c r="E53" s="382" t="s">
        <v>589</v>
      </c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4"/>
      <c r="AN53" s="396">
        <v>291</v>
      </c>
      <c r="AO53" s="397"/>
      <c r="AP53" s="397"/>
      <c r="AQ53" s="397"/>
      <c r="AR53" s="397"/>
      <c r="AS53" s="397"/>
      <c r="AT53" s="397"/>
      <c r="AU53" s="397"/>
      <c r="AV53" s="95"/>
      <c r="AW53" s="95"/>
      <c r="AX53" s="95"/>
      <c r="AY53" s="95"/>
      <c r="AZ53" s="95"/>
      <c r="BA53" s="95"/>
      <c r="BB53" s="382">
        <v>106.8</v>
      </c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4"/>
      <c r="BP53" s="396">
        <v>50</v>
      </c>
      <c r="BQ53" s="397"/>
      <c r="BR53" s="397"/>
      <c r="BS53" s="397"/>
      <c r="BT53" s="397"/>
      <c r="BU53" s="397"/>
      <c r="BV53" s="397"/>
      <c r="BW53" s="398"/>
      <c r="BX53" s="522">
        <f t="shared" si="0"/>
        <v>5340</v>
      </c>
      <c r="BY53" s="523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3"/>
      <c r="CP53" s="524"/>
    </row>
    <row r="54" spans="1:94" ht="12.75">
      <c r="A54" s="376"/>
      <c r="B54" s="377"/>
      <c r="C54" s="377"/>
      <c r="D54" s="378"/>
      <c r="E54" s="382" t="s">
        <v>590</v>
      </c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4"/>
      <c r="AN54" s="396">
        <v>291</v>
      </c>
      <c r="AO54" s="397"/>
      <c r="AP54" s="397"/>
      <c r="AQ54" s="397"/>
      <c r="AR54" s="397"/>
      <c r="AS54" s="397"/>
      <c r="AT54" s="397"/>
      <c r="AU54" s="397"/>
      <c r="AV54" s="95"/>
      <c r="AW54" s="95"/>
      <c r="AX54" s="95"/>
      <c r="AY54" s="95"/>
      <c r="AZ54" s="95"/>
      <c r="BA54" s="95"/>
      <c r="BB54" s="382">
        <v>95</v>
      </c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4"/>
      <c r="BP54" s="396">
        <v>25</v>
      </c>
      <c r="BQ54" s="397"/>
      <c r="BR54" s="397"/>
      <c r="BS54" s="397"/>
      <c r="BT54" s="397"/>
      <c r="BU54" s="397"/>
      <c r="BV54" s="397"/>
      <c r="BW54" s="398"/>
      <c r="BX54" s="522">
        <f t="shared" si="0"/>
        <v>2375</v>
      </c>
      <c r="BY54" s="523"/>
      <c r="BZ54" s="523"/>
      <c r="CA54" s="523"/>
      <c r="CB54" s="523"/>
      <c r="CC54" s="523"/>
      <c r="CD54" s="523"/>
      <c r="CE54" s="523"/>
      <c r="CF54" s="523"/>
      <c r="CG54" s="523"/>
      <c r="CH54" s="523"/>
      <c r="CI54" s="523"/>
      <c r="CJ54" s="523"/>
      <c r="CK54" s="523"/>
      <c r="CL54" s="523"/>
      <c r="CM54" s="523"/>
      <c r="CN54" s="523"/>
      <c r="CO54" s="523"/>
      <c r="CP54" s="524"/>
    </row>
    <row r="55" spans="1:94" ht="12.75">
      <c r="A55" s="376"/>
      <c r="B55" s="377"/>
      <c r="C55" s="377"/>
      <c r="D55" s="378"/>
      <c r="E55" s="382" t="s">
        <v>591</v>
      </c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4"/>
      <c r="AN55" s="396">
        <v>291</v>
      </c>
      <c r="AO55" s="397"/>
      <c r="AP55" s="397"/>
      <c r="AQ55" s="397"/>
      <c r="AR55" s="397"/>
      <c r="AS55" s="397"/>
      <c r="AT55" s="397"/>
      <c r="AU55" s="397"/>
      <c r="AV55" s="95"/>
      <c r="AW55" s="95"/>
      <c r="AX55" s="95"/>
      <c r="AY55" s="95"/>
      <c r="AZ55" s="95"/>
      <c r="BA55" s="95"/>
      <c r="BB55" s="382">
        <v>73</v>
      </c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4"/>
      <c r="BP55" s="396">
        <v>25</v>
      </c>
      <c r="BQ55" s="397"/>
      <c r="BR55" s="397"/>
      <c r="BS55" s="397"/>
      <c r="BT55" s="397"/>
      <c r="BU55" s="397"/>
      <c r="BV55" s="397"/>
      <c r="BW55" s="398"/>
      <c r="BX55" s="522">
        <f t="shared" si="0"/>
        <v>1825</v>
      </c>
      <c r="BY55" s="523"/>
      <c r="BZ55" s="523"/>
      <c r="CA55" s="523"/>
      <c r="CB55" s="523"/>
      <c r="CC55" s="523"/>
      <c r="CD55" s="523"/>
      <c r="CE55" s="523"/>
      <c r="CF55" s="523"/>
      <c r="CG55" s="523"/>
      <c r="CH55" s="523"/>
      <c r="CI55" s="523"/>
      <c r="CJ55" s="523"/>
      <c r="CK55" s="523"/>
      <c r="CL55" s="523"/>
      <c r="CM55" s="523"/>
      <c r="CN55" s="523"/>
      <c r="CO55" s="523"/>
      <c r="CP55" s="524"/>
    </row>
    <row r="56" spans="1:94" ht="12.75">
      <c r="A56" s="376"/>
      <c r="B56" s="377"/>
      <c r="C56" s="377"/>
      <c r="D56" s="378"/>
      <c r="E56" s="382" t="s">
        <v>592</v>
      </c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4"/>
      <c r="AN56" s="396">
        <v>291</v>
      </c>
      <c r="AO56" s="397"/>
      <c r="AP56" s="397"/>
      <c r="AQ56" s="397"/>
      <c r="AR56" s="397"/>
      <c r="AS56" s="397"/>
      <c r="AT56" s="397"/>
      <c r="AU56" s="397"/>
      <c r="AV56" s="95"/>
      <c r="AW56" s="95"/>
      <c r="AX56" s="95"/>
      <c r="AY56" s="95"/>
      <c r="AZ56" s="95"/>
      <c r="BA56" s="95"/>
      <c r="BB56" s="382">
        <v>82.9</v>
      </c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4"/>
      <c r="BP56" s="396">
        <v>20</v>
      </c>
      <c r="BQ56" s="397"/>
      <c r="BR56" s="397"/>
      <c r="BS56" s="397"/>
      <c r="BT56" s="397"/>
      <c r="BU56" s="397"/>
      <c r="BV56" s="397"/>
      <c r="BW56" s="398"/>
      <c r="BX56" s="522">
        <f t="shared" si="0"/>
        <v>1658</v>
      </c>
      <c r="BY56" s="523"/>
      <c r="BZ56" s="523"/>
      <c r="CA56" s="523"/>
      <c r="CB56" s="523"/>
      <c r="CC56" s="523"/>
      <c r="CD56" s="523"/>
      <c r="CE56" s="523"/>
      <c r="CF56" s="523"/>
      <c r="CG56" s="523"/>
      <c r="CH56" s="523"/>
      <c r="CI56" s="523"/>
      <c r="CJ56" s="523"/>
      <c r="CK56" s="523"/>
      <c r="CL56" s="523"/>
      <c r="CM56" s="523"/>
      <c r="CN56" s="523"/>
      <c r="CO56" s="523"/>
      <c r="CP56" s="524"/>
    </row>
    <row r="57" spans="1:94" ht="12.75">
      <c r="A57" s="376"/>
      <c r="B57" s="377"/>
      <c r="C57" s="377"/>
      <c r="D57" s="378"/>
      <c r="E57" s="382" t="s">
        <v>593</v>
      </c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4"/>
      <c r="AN57" s="396"/>
      <c r="AO57" s="397"/>
      <c r="AP57" s="397"/>
      <c r="AQ57" s="397"/>
      <c r="AR57" s="397"/>
      <c r="AS57" s="397"/>
      <c r="AT57" s="397"/>
      <c r="AU57" s="397"/>
      <c r="AV57" s="95"/>
      <c r="AW57" s="95"/>
      <c r="AX57" s="95"/>
      <c r="AY57" s="95"/>
      <c r="AZ57" s="95"/>
      <c r="BA57" s="95"/>
      <c r="BB57" s="382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4"/>
      <c r="BP57" s="396" t="s">
        <v>35</v>
      </c>
      <c r="BQ57" s="397"/>
      <c r="BR57" s="397"/>
      <c r="BS57" s="397"/>
      <c r="BT57" s="397"/>
      <c r="BU57" s="397"/>
      <c r="BV57" s="397"/>
      <c r="BW57" s="398"/>
      <c r="BX57" s="522">
        <v>30000</v>
      </c>
      <c r="BY57" s="523"/>
      <c r="BZ57" s="523"/>
      <c r="CA57" s="523"/>
      <c r="CB57" s="523"/>
      <c r="CC57" s="523"/>
      <c r="CD57" s="523"/>
      <c r="CE57" s="523"/>
      <c r="CF57" s="523"/>
      <c r="CG57" s="523"/>
      <c r="CH57" s="523"/>
      <c r="CI57" s="523"/>
      <c r="CJ57" s="523"/>
      <c r="CK57" s="523"/>
      <c r="CL57" s="523"/>
      <c r="CM57" s="523"/>
      <c r="CN57" s="523"/>
      <c r="CO57" s="523"/>
      <c r="CP57" s="524"/>
    </row>
    <row r="58" spans="1:95" ht="12.75">
      <c r="A58" s="376"/>
      <c r="B58" s="377"/>
      <c r="C58" s="377"/>
      <c r="D58" s="378"/>
      <c r="E58" s="382" t="s">
        <v>388</v>
      </c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4"/>
      <c r="AN58" s="99"/>
      <c r="AO58" s="100"/>
      <c r="AP58" s="100"/>
      <c r="AQ58" s="100"/>
      <c r="AR58" s="100"/>
      <c r="AS58" s="100"/>
      <c r="AT58" s="100"/>
      <c r="AU58" s="100"/>
      <c r="AV58" s="95"/>
      <c r="AW58" s="95"/>
      <c r="AX58" s="95"/>
      <c r="AY58" s="95"/>
      <c r="AZ58" s="95"/>
      <c r="BA58" s="95"/>
      <c r="BB58" s="382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4"/>
      <c r="BP58" s="396" t="s">
        <v>35</v>
      </c>
      <c r="BQ58" s="397"/>
      <c r="BR58" s="397"/>
      <c r="BS58" s="397"/>
      <c r="BT58" s="397"/>
      <c r="BU58" s="397"/>
      <c r="BV58" s="397"/>
      <c r="BW58" s="398"/>
      <c r="BX58" s="522">
        <f>SUM(BX49:CP57)</f>
        <v>63418</v>
      </c>
      <c r="BY58" s="523"/>
      <c r="BZ58" s="523"/>
      <c r="CA58" s="523"/>
      <c r="CB58" s="523"/>
      <c r="CC58" s="523"/>
      <c r="CD58" s="523"/>
      <c r="CE58" s="523"/>
      <c r="CF58" s="523"/>
      <c r="CG58" s="523"/>
      <c r="CH58" s="523"/>
      <c r="CI58" s="523"/>
      <c r="CJ58" s="523"/>
      <c r="CK58" s="523"/>
      <c r="CL58" s="523"/>
      <c r="CM58" s="523"/>
      <c r="CN58" s="523"/>
      <c r="CO58" s="523"/>
      <c r="CP58" s="524"/>
      <c r="CQ58" s="74">
        <v>65000</v>
      </c>
    </row>
    <row r="59" spans="1:94" ht="12.75">
      <c r="A59" s="97"/>
      <c r="B59" s="97"/>
      <c r="C59" s="97"/>
      <c r="D59" s="97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07"/>
      <c r="AO59" s="107"/>
      <c r="AP59" s="107"/>
      <c r="AQ59" s="107"/>
      <c r="AR59" s="107"/>
      <c r="AS59" s="107"/>
      <c r="AT59" s="107"/>
      <c r="AU59" s="107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07"/>
      <c r="BQ59" s="107"/>
      <c r="BR59" s="107"/>
      <c r="BS59" s="107"/>
      <c r="BT59" s="107"/>
      <c r="BU59" s="107"/>
      <c r="BV59" s="107"/>
      <c r="BW59" s="107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</row>
    <row r="60" spans="1:94" ht="15.75">
      <c r="A60" s="71" t="s">
        <v>351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452" t="s">
        <v>483</v>
      </c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</row>
    <row r="61" spans="1:94" ht="12.75" customHeight="1">
      <c r="A61" s="7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</row>
    <row r="62" spans="1:94" ht="41.25" customHeight="1">
      <c r="A62" s="78" t="s">
        <v>410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527" t="s">
        <v>354</v>
      </c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7"/>
      <c r="AW62" s="527"/>
      <c r="AX62" s="527"/>
      <c r="AY62" s="527"/>
      <c r="AZ62" s="527"/>
      <c r="BA62" s="527"/>
      <c r="BB62" s="527"/>
      <c r="BC62" s="527"/>
      <c r="BD62" s="527"/>
      <c r="BE62" s="527"/>
      <c r="BF62" s="527"/>
      <c r="BG62" s="527"/>
      <c r="BH62" s="527"/>
      <c r="BI62" s="527"/>
      <c r="BJ62" s="527"/>
      <c r="BK62" s="527"/>
      <c r="BL62" s="527"/>
      <c r="BM62" s="527"/>
      <c r="BN62" s="527"/>
      <c r="BO62" s="527"/>
      <c r="BP62" s="527"/>
      <c r="BQ62" s="527"/>
      <c r="BR62" s="527"/>
      <c r="BS62" s="527"/>
      <c r="BT62" s="527"/>
      <c r="BU62" s="527"/>
      <c r="BV62" s="527"/>
      <c r="BW62" s="527"/>
      <c r="BX62" s="527"/>
      <c r="BY62" s="527"/>
      <c r="BZ62" s="527"/>
      <c r="CA62" s="527"/>
      <c r="CB62" s="527"/>
      <c r="CC62" s="527"/>
      <c r="CD62" s="527"/>
      <c r="CE62" s="527"/>
      <c r="CF62" s="527"/>
      <c r="CG62" s="527"/>
      <c r="CH62" s="527"/>
      <c r="CI62" s="527"/>
      <c r="CJ62" s="527"/>
      <c r="CK62" s="527"/>
      <c r="CL62" s="527"/>
      <c r="CM62" s="527"/>
      <c r="CN62" s="527"/>
      <c r="CO62" s="527"/>
      <c r="CP62" s="527"/>
    </row>
    <row r="63" spans="1:94" ht="15.75">
      <c r="A63" s="71" t="s">
        <v>459</v>
      </c>
      <c r="B63" s="70"/>
      <c r="C63" s="70"/>
      <c r="D63" s="70"/>
      <c r="E63" s="70"/>
      <c r="F63" s="70"/>
      <c r="G63" s="70"/>
      <c r="H63" s="525" t="s">
        <v>586</v>
      </c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526"/>
      <c r="BP63" s="526"/>
      <c r="BQ63" s="526"/>
      <c r="BR63" s="526"/>
      <c r="BS63" s="526"/>
      <c r="BT63" s="526"/>
      <c r="BU63" s="526"/>
      <c r="BV63" s="526"/>
      <c r="BW63" s="526"/>
      <c r="BX63" s="526"/>
      <c r="BY63" s="526"/>
      <c r="BZ63" s="526"/>
      <c r="CA63" s="526"/>
      <c r="CB63" s="526"/>
      <c r="CC63" s="526"/>
      <c r="CD63" s="526"/>
      <c r="CE63" s="526"/>
      <c r="CF63" s="526"/>
      <c r="CG63" s="526"/>
      <c r="CH63" s="526"/>
      <c r="CI63" s="526"/>
      <c r="CJ63" s="526"/>
      <c r="CK63" s="526"/>
      <c r="CL63" s="526"/>
      <c r="CM63" s="526"/>
      <c r="CN63" s="526"/>
      <c r="CO63" s="526"/>
      <c r="CP63" s="526"/>
    </row>
    <row r="64" spans="1:94" ht="12.75">
      <c r="A64" s="403" t="s">
        <v>357</v>
      </c>
      <c r="B64" s="404"/>
      <c r="C64" s="404"/>
      <c r="D64" s="405"/>
      <c r="E64" s="403" t="s">
        <v>390</v>
      </c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5"/>
      <c r="AN64" s="403"/>
      <c r="AO64" s="404"/>
      <c r="AP64" s="404"/>
      <c r="AQ64" s="404"/>
      <c r="AR64" s="404"/>
      <c r="AS64" s="404"/>
      <c r="AT64" s="404"/>
      <c r="AU64" s="404"/>
      <c r="AV64" s="82"/>
      <c r="AW64" s="82"/>
      <c r="AX64" s="82"/>
      <c r="AY64" s="82"/>
      <c r="AZ64" s="82"/>
      <c r="BA64" s="82"/>
      <c r="BB64" s="403" t="s">
        <v>468</v>
      </c>
      <c r="BC64" s="404"/>
      <c r="BD64" s="404"/>
      <c r="BE64" s="404"/>
      <c r="BF64" s="404"/>
      <c r="BG64" s="404"/>
      <c r="BH64" s="404"/>
      <c r="BI64" s="404"/>
      <c r="BJ64" s="404"/>
      <c r="BK64" s="404"/>
      <c r="BL64" s="404"/>
      <c r="BM64" s="404"/>
      <c r="BN64" s="404"/>
      <c r="BO64" s="405"/>
      <c r="BP64" s="403" t="s">
        <v>469</v>
      </c>
      <c r="BQ64" s="404"/>
      <c r="BR64" s="404"/>
      <c r="BS64" s="404"/>
      <c r="BT64" s="404"/>
      <c r="BU64" s="404"/>
      <c r="BV64" s="404"/>
      <c r="BW64" s="405"/>
      <c r="BX64" s="403" t="s">
        <v>470</v>
      </c>
      <c r="BY64" s="404"/>
      <c r="BZ64" s="404"/>
      <c r="CA64" s="404"/>
      <c r="CB64" s="404"/>
      <c r="CC64" s="404"/>
      <c r="CD64" s="404"/>
      <c r="CE64" s="404"/>
      <c r="CF64" s="404"/>
      <c r="CG64" s="404"/>
      <c r="CH64" s="404"/>
      <c r="CI64" s="404"/>
      <c r="CJ64" s="404"/>
      <c r="CK64" s="404"/>
      <c r="CL64" s="404"/>
      <c r="CM64" s="404"/>
      <c r="CN64" s="404"/>
      <c r="CO64" s="404"/>
      <c r="CP64" s="405"/>
    </row>
    <row r="65" spans="1:94" ht="12.75">
      <c r="A65" s="399" t="s">
        <v>365</v>
      </c>
      <c r="B65" s="400"/>
      <c r="C65" s="400"/>
      <c r="D65" s="401"/>
      <c r="E65" s="399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1"/>
      <c r="AN65" s="399"/>
      <c r="AO65" s="400"/>
      <c r="AP65" s="400"/>
      <c r="AQ65" s="400"/>
      <c r="AR65" s="400"/>
      <c r="AS65" s="400"/>
      <c r="AT65" s="400"/>
      <c r="AU65" s="400"/>
      <c r="AV65" s="86"/>
      <c r="AW65" s="86"/>
      <c r="AX65" s="86"/>
      <c r="AY65" s="86"/>
      <c r="AZ65" s="86"/>
      <c r="BA65" s="86"/>
      <c r="BB65" s="399" t="s">
        <v>471</v>
      </c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1"/>
      <c r="BP65" s="399" t="s">
        <v>472</v>
      </c>
      <c r="BQ65" s="400"/>
      <c r="BR65" s="400"/>
      <c r="BS65" s="400"/>
      <c r="BT65" s="400"/>
      <c r="BU65" s="400"/>
      <c r="BV65" s="400"/>
      <c r="BW65" s="401"/>
      <c r="BX65" s="399" t="s">
        <v>473</v>
      </c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1"/>
    </row>
    <row r="66" spans="1:94" ht="12.75">
      <c r="A66" s="399"/>
      <c r="B66" s="400"/>
      <c r="C66" s="400"/>
      <c r="D66" s="401"/>
      <c r="E66" s="399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1"/>
      <c r="AN66" s="399"/>
      <c r="AO66" s="400"/>
      <c r="AP66" s="400"/>
      <c r="AQ66" s="400"/>
      <c r="AR66" s="400"/>
      <c r="AS66" s="400"/>
      <c r="AT66" s="400"/>
      <c r="AU66" s="400"/>
      <c r="AV66" s="86"/>
      <c r="AW66" s="86"/>
      <c r="AX66" s="86"/>
      <c r="AY66" s="86"/>
      <c r="AZ66" s="86"/>
      <c r="BA66" s="86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1"/>
      <c r="BP66" s="399"/>
      <c r="BQ66" s="400"/>
      <c r="BR66" s="400"/>
      <c r="BS66" s="400"/>
      <c r="BT66" s="400"/>
      <c r="BU66" s="400"/>
      <c r="BV66" s="400"/>
      <c r="BW66" s="401"/>
      <c r="BX66" s="399" t="s">
        <v>474</v>
      </c>
      <c r="BY66" s="400"/>
      <c r="BZ66" s="400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  <c r="CM66" s="400"/>
      <c r="CN66" s="400"/>
      <c r="CO66" s="400"/>
      <c r="CP66" s="401"/>
    </row>
    <row r="67" spans="1:94" ht="12.75">
      <c r="A67" s="388"/>
      <c r="B67" s="389"/>
      <c r="C67" s="389"/>
      <c r="D67" s="390"/>
      <c r="E67" s="388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90"/>
      <c r="AN67" s="388"/>
      <c r="AO67" s="389"/>
      <c r="AP67" s="389"/>
      <c r="AQ67" s="389"/>
      <c r="AR67" s="389"/>
      <c r="AS67" s="389"/>
      <c r="AT67" s="389"/>
      <c r="AU67" s="389"/>
      <c r="AV67" s="86"/>
      <c r="AW67" s="86"/>
      <c r="AX67" s="86"/>
      <c r="AY67" s="86"/>
      <c r="AZ67" s="86"/>
      <c r="BA67" s="86"/>
      <c r="BB67" s="388"/>
      <c r="BC67" s="389"/>
      <c r="BD67" s="389"/>
      <c r="BE67" s="389"/>
      <c r="BF67" s="389"/>
      <c r="BG67" s="389"/>
      <c r="BH67" s="389"/>
      <c r="BI67" s="389"/>
      <c r="BJ67" s="389"/>
      <c r="BK67" s="389"/>
      <c r="BL67" s="389"/>
      <c r="BM67" s="389"/>
      <c r="BN67" s="389"/>
      <c r="BO67" s="390"/>
      <c r="BP67" s="388"/>
      <c r="BQ67" s="389"/>
      <c r="BR67" s="389"/>
      <c r="BS67" s="389"/>
      <c r="BT67" s="389"/>
      <c r="BU67" s="389"/>
      <c r="BV67" s="389"/>
      <c r="BW67" s="390"/>
      <c r="BX67" s="388" t="s">
        <v>475</v>
      </c>
      <c r="BY67" s="389"/>
      <c r="BZ67" s="389"/>
      <c r="CA67" s="389"/>
      <c r="CB67" s="389"/>
      <c r="CC67" s="389"/>
      <c r="CD67" s="389"/>
      <c r="CE67" s="389"/>
      <c r="CF67" s="389"/>
      <c r="CG67" s="389"/>
      <c r="CH67" s="389"/>
      <c r="CI67" s="389"/>
      <c r="CJ67" s="389"/>
      <c r="CK67" s="389"/>
      <c r="CL67" s="389"/>
      <c r="CM67" s="389"/>
      <c r="CN67" s="389"/>
      <c r="CO67" s="389"/>
      <c r="CP67" s="390"/>
    </row>
    <row r="68" spans="1:94" ht="12.75">
      <c r="A68" s="391">
        <v>1</v>
      </c>
      <c r="B68" s="392"/>
      <c r="C68" s="392"/>
      <c r="D68" s="433"/>
      <c r="E68" s="391">
        <v>2</v>
      </c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433"/>
      <c r="AN68" s="391">
        <v>3</v>
      </c>
      <c r="AO68" s="392"/>
      <c r="AP68" s="392"/>
      <c r="AQ68" s="392"/>
      <c r="AR68" s="392"/>
      <c r="AS68" s="392"/>
      <c r="AT68" s="392"/>
      <c r="AU68" s="392"/>
      <c r="AV68" s="84"/>
      <c r="AW68" s="84"/>
      <c r="AX68" s="84"/>
      <c r="AY68" s="84"/>
      <c r="AZ68" s="84"/>
      <c r="BA68" s="84"/>
      <c r="BB68" s="391">
        <v>4</v>
      </c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433"/>
      <c r="BP68" s="391">
        <v>5</v>
      </c>
      <c r="BQ68" s="392"/>
      <c r="BR68" s="392"/>
      <c r="BS68" s="392"/>
      <c r="BT68" s="392"/>
      <c r="BU68" s="392"/>
      <c r="BV68" s="392"/>
      <c r="BW68" s="433"/>
      <c r="BX68" s="391">
        <v>6</v>
      </c>
      <c r="BY68" s="392"/>
      <c r="BZ68" s="392"/>
      <c r="CA68" s="392"/>
      <c r="CB68" s="392"/>
      <c r="CC68" s="392"/>
      <c r="CD68" s="392"/>
      <c r="CE68" s="392"/>
      <c r="CF68" s="392"/>
      <c r="CG68" s="392"/>
      <c r="CH68" s="392"/>
      <c r="CI68" s="392"/>
      <c r="CJ68" s="392"/>
      <c r="CK68" s="392"/>
      <c r="CL68" s="392"/>
      <c r="CM68" s="392"/>
      <c r="CN68" s="392"/>
      <c r="CO68" s="392"/>
      <c r="CP68" s="433"/>
    </row>
    <row r="69" spans="1:94" ht="12.75">
      <c r="A69" s="430">
        <v>1</v>
      </c>
      <c r="B69" s="431"/>
      <c r="C69" s="431"/>
      <c r="D69" s="432"/>
      <c r="E69" s="430" t="s">
        <v>595</v>
      </c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2"/>
      <c r="AN69" s="396">
        <v>291</v>
      </c>
      <c r="AO69" s="397"/>
      <c r="AP69" s="397"/>
      <c r="AQ69" s="397"/>
      <c r="AR69" s="397"/>
      <c r="AS69" s="397"/>
      <c r="AT69" s="397"/>
      <c r="AU69" s="397"/>
      <c r="AV69" s="104"/>
      <c r="AW69" s="104"/>
      <c r="AX69" s="104"/>
      <c r="AY69" s="104"/>
      <c r="AZ69" s="104"/>
      <c r="BA69" s="104"/>
      <c r="BB69" s="421"/>
      <c r="BC69" s="422"/>
      <c r="BD69" s="422"/>
      <c r="BE69" s="422"/>
      <c r="BF69" s="422"/>
      <c r="BG69" s="422"/>
      <c r="BH69" s="422"/>
      <c r="BI69" s="422"/>
      <c r="BJ69" s="422"/>
      <c r="BK69" s="422"/>
      <c r="BL69" s="422"/>
      <c r="BM69" s="422"/>
      <c r="BN69" s="422"/>
      <c r="BO69" s="423"/>
      <c r="BP69" s="94"/>
      <c r="BQ69" s="95"/>
      <c r="BR69" s="95"/>
      <c r="BS69" s="95"/>
      <c r="BT69" s="95"/>
      <c r="BU69" s="95"/>
      <c r="BV69" s="95"/>
      <c r="BW69" s="96"/>
      <c r="BX69" s="421">
        <v>2000</v>
      </c>
      <c r="BY69" s="422"/>
      <c r="BZ69" s="422"/>
      <c r="CA69" s="422"/>
      <c r="CB69" s="422"/>
      <c r="CC69" s="422"/>
      <c r="CD69" s="422"/>
      <c r="CE69" s="422"/>
      <c r="CF69" s="422"/>
      <c r="CG69" s="422"/>
      <c r="CH69" s="422"/>
      <c r="CI69" s="422"/>
      <c r="CJ69" s="422"/>
      <c r="CK69" s="422"/>
      <c r="CL69" s="422"/>
      <c r="CM69" s="422"/>
      <c r="CN69" s="422"/>
      <c r="CO69" s="422"/>
      <c r="CP69" s="423"/>
    </row>
    <row r="70" spans="1:94" ht="12.75">
      <c r="A70" s="430"/>
      <c r="B70" s="431"/>
      <c r="C70" s="431"/>
      <c r="D70" s="432"/>
      <c r="E70" s="430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2"/>
      <c r="AN70" s="103"/>
      <c r="AO70" s="104"/>
      <c r="AP70" s="104"/>
      <c r="AQ70" s="104"/>
      <c r="AR70" s="104"/>
      <c r="AS70" s="104"/>
      <c r="AT70" s="105"/>
      <c r="AU70" s="104"/>
      <c r="AV70" s="104"/>
      <c r="AW70" s="104"/>
      <c r="AX70" s="104"/>
      <c r="AY70" s="104"/>
      <c r="AZ70" s="104"/>
      <c r="BA70" s="104"/>
      <c r="BB70" s="421"/>
      <c r="BC70" s="422"/>
      <c r="BD70" s="422"/>
      <c r="BE70" s="422"/>
      <c r="BF70" s="422"/>
      <c r="BG70" s="422"/>
      <c r="BH70" s="422"/>
      <c r="BI70" s="422"/>
      <c r="BJ70" s="422"/>
      <c r="BK70" s="422"/>
      <c r="BL70" s="422"/>
      <c r="BM70" s="422"/>
      <c r="BN70" s="422"/>
      <c r="BO70" s="423"/>
      <c r="BP70" s="382"/>
      <c r="BQ70" s="383"/>
      <c r="BR70" s="383"/>
      <c r="BS70" s="383"/>
      <c r="BT70" s="383"/>
      <c r="BU70" s="383"/>
      <c r="BV70" s="383"/>
      <c r="BW70" s="384"/>
      <c r="BX70" s="421">
        <f>BB70*BP70/100</f>
        <v>0</v>
      </c>
      <c r="BY70" s="422"/>
      <c r="BZ70" s="422"/>
      <c r="CA70" s="422"/>
      <c r="CB70" s="422"/>
      <c r="CC70" s="422"/>
      <c r="CD70" s="422"/>
      <c r="CE70" s="422"/>
      <c r="CF70" s="422"/>
      <c r="CG70" s="422"/>
      <c r="CH70" s="422"/>
      <c r="CI70" s="422"/>
      <c r="CJ70" s="422"/>
      <c r="CK70" s="422"/>
      <c r="CL70" s="422"/>
      <c r="CM70" s="422"/>
      <c r="CN70" s="422"/>
      <c r="CO70" s="422"/>
      <c r="CP70" s="423"/>
    </row>
    <row r="71" spans="1:94" ht="12.75">
      <c r="A71" s="376"/>
      <c r="B71" s="377"/>
      <c r="C71" s="377"/>
      <c r="D71" s="378"/>
      <c r="E71" s="393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5"/>
      <c r="AN71" s="396"/>
      <c r="AO71" s="397"/>
      <c r="AP71" s="397"/>
      <c r="AQ71" s="397"/>
      <c r="AR71" s="397"/>
      <c r="AS71" s="397"/>
      <c r="AT71" s="397"/>
      <c r="AU71" s="397"/>
      <c r="AV71" s="104"/>
      <c r="AW71" s="104"/>
      <c r="AX71" s="104"/>
      <c r="AY71" s="104"/>
      <c r="AZ71" s="104"/>
      <c r="BA71" s="104"/>
      <c r="BB71" s="424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6"/>
      <c r="BP71" s="382"/>
      <c r="BQ71" s="383"/>
      <c r="BR71" s="383"/>
      <c r="BS71" s="383"/>
      <c r="BT71" s="383"/>
      <c r="BU71" s="383"/>
      <c r="BV71" s="383"/>
      <c r="BW71" s="384"/>
      <c r="BX71" s="424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6"/>
    </row>
    <row r="72" spans="1:94" ht="12.75">
      <c r="A72" s="376"/>
      <c r="B72" s="377"/>
      <c r="C72" s="377"/>
      <c r="D72" s="378"/>
      <c r="E72" s="382" t="s">
        <v>388</v>
      </c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4"/>
      <c r="AN72" s="396"/>
      <c r="AO72" s="397"/>
      <c r="AP72" s="397"/>
      <c r="AQ72" s="397"/>
      <c r="AR72" s="397"/>
      <c r="AS72" s="397"/>
      <c r="AT72" s="397"/>
      <c r="AU72" s="397"/>
      <c r="AV72" s="95"/>
      <c r="AW72" s="95"/>
      <c r="AX72" s="95"/>
      <c r="AY72" s="95"/>
      <c r="AZ72" s="95"/>
      <c r="BA72" s="95"/>
      <c r="BB72" s="382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4"/>
      <c r="BP72" s="396" t="s">
        <v>35</v>
      </c>
      <c r="BQ72" s="397"/>
      <c r="BR72" s="397"/>
      <c r="BS72" s="397"/>
      <c r="BT72" s="397"/>
      <c r="BU72" s="397"/>
      <c r="BV72" s="397"/>
      <c r="BW72" s="398"/>
      <c r="BX72" s="522">
        <f>SUM(BX69:BX71)</f>
        <v>2000</v>
      </c>
      <c r="BY72" s="523"/>
      <c r="BZ72" s="523"/>
      <c r="CA72" s="523"/>
      <c r="CB72" s="523"/>
      <c r="CC72" s="523"/>
      <c r="CD72" s="523"/>
      <c r="CE72" s="523"/>
      <c r="CF72" s="523"/>
      <c r="CG72" s="523"/>
      <c r="CH72" s="523"/>
      <c r="CI72" s="523"/>
      <c r="CJ72" s="523"/>
      <c r="CK72" s="523"/>
      <c r="CL72" s="523"/>
      <c r="CM72" s="523"/>
      <c r="CN72" s="523"/>
      <c r="CO72" s="523"/>
      <c r="CP72" s="524"/>
    </row>
    <row r="73" spans="1:94" ht="12.75">
      <c r="A73" s="97"/>
      <c r="B73" s="97"/>
      <c r="C73" s="97"/>
      <c r="D73" s="97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07"/>
      <c r="AO73" s="107"/>
      <c r="AP73" s="107"/>
      <c r="AQ73" s="107"/>
      <c r="AR73" s="107"/>
      <c r="AS73" s="107"/>
      <c r="AT73" s="107"/>
      <c r="AU73" s="107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07"/>
      <c r="BQ73" s="107"/>
      <c r="BR73" s="107"/>
      <c r="BS73" s="107"/>
      <c r="BT73" s="107"/>
      <c r="BU73" s="107"/>
      <c r="BV73" s="107"/>
      <c r="BW73" s="107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</row>
    <row r="74" spans="1:94" ht="12.75">
      <c r="A74" s="97"/>
      <c r="B74" s="97"/>
      <c r="C74" s="97"/>
      <c r="D74" s="97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07"/>
      <c r="AO74" s="107"/>
      <c r="AP74" s="107"/>
      <c r="AQ74" s="107"/>
      <c r="AR74" s="107"/>
      <c r="AS74" s="107"/>
      <c r="AT74" s="107"/>
      <c r="AU74" s="107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07"/>
      <c r="BQ74" s="107"/>
      <c r="BR74" s="107"/>
      <c r="BS74" s="107"/>
      <c r="BT74" s="107"/>
      <c r="BU74" s="107"/>
      <c r="BV74" s="107"/>
      <c r="BW74" s="107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</row>
    <row r="75" spans="1:94" ht="12.75">
      <c r="A75" s="97"/>
      <c r="B75" s="97"/>
      <c r="C75" s="97"/>
      <c r="D75" s="97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07"/>
      <c r="BQ75" s="107"/>
      <c r="BR75" s="107"/>
      <c r="BS75" s="107"/>
      <c r="BT75" s="107"/>
      <c r="BU75" s="107"/>
      <c r="BV75" s="107"/>
      <c r="BW75" s="107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</row>
    <row r="76" spans="1:94" ht="5.25" customHeight="1" hidden="1">
      <c r="A76" s="97"/>
      <c r="B76" s="97"/>
      <c r="C76" s="97"/>
      <c r="D76" s="97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07"/>
      <c r="BQ76" s="107"/>
      <c r="BR76" s="107"/>
      <c r="BS76" s="107"/>
      <c r="BT76" s="107"/>
      <c r="BU76" s="107"/>
      <c r="BV76" s="107"/>
      <c r="BW76" s="107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</row>
    <row r="77" spans="1:94" s="71" customFormat="1" ht="15.75">
      <c r="A77" s="71" t="s">
        <v>351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452" t="s">
        <v>483</v>
      </c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</row>
    <row r="78" spans="2:94" s="71" customFormat="1" ht="9" customHeight="1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</row>
    <row r="79" spans="1:94" s="78" customFormat="1" ht="14.25">
      <c r="A79" s="78" t="s">
        <v>410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531" t="s">
        <v>484</v>
      </c>
      <c r="AI79" s="531"/>
      <c r="AJ79" s="531"/>
      <c r="AK79" s="531"/>
      <c r="AL79" s="531"/>
      <c r="AM79" s="531"/>
      <c r="AN79" s="531"/>
      <c r="AO79" s="531"/>
      <c r="AP79" s="531"/>
      <c r="AQ79" s="531"/>
      <c r="AR79" s="531"/>
      <c r="AS79" s="531"/>
      <c r="AT79" s="531"/>
      <c r="AU79" s="531"/>
      <c r="AV79" s="531"/>
      <c r="AW79" s="531"/>
      <c r="AX79" s="531"/>
      <c r="AY79" s="531"/>
      <c r="AZ79" s="531"/>
      <c r="BA79" s="531"/>
      <c r="BB79" s="531"/>
      <c r="BC79" s="531"/>
      <c r="BD79" s="531"/>
      <c r="BE79" s="531"/>
      <c r="BF79" s="531"/>
      <c r="BG79" s="531"/>
      <c r="BH79" s="531"/>
      <c r="BI79" s="531"/>
      <c r="BJ79" s="531"/>
      <c r="BK79" s="531"/>
      <c r="BL79" s="531"/>
      <c r="BM79" s="531"/>
      <c r="BN79" s="531"/>
      <c r="BO79" s="531"/>
      <c r="BP79" s="531"/>
      <c r="BQ79" s="531"/>
      <c r="BR79" s="531"/>
      <c r="BS79" s="531"/>
      <c r="BT79" s="531"/>
      <c r="BU79" s="531"/>
      <c r="BV79" s="531"/>
      <c r="BW79" s="531"/>
      <c r="BX79" s="531"/>
      <c r="BY79" s="531"/>
      <c r="BZ79" s="531"/>
      <c r="CA79" s="531"/>
      <c r="CB79" s="531"/>
      <c r="CC79" s="531"/>
      <c r="CD79" s="531"/>
      <c r="CE79" s="531"/>
      <c r="CF79" s="531"/>
      <c r="CG79" s="531"/>
      <c r="CH79" s="531"/>
      <c r="CI79" s="531"/>
      <c r="CJ79" s="531"/>
      <c r="CK79" s="531"/>
      <c r="CL79" s="531"/>
      <c r="CM79" s="531"/>
      <c r="CN79" s="531"/>
      <c r="CO79" s="531"/>
      <c r="CP79" s="531"/>
    </row>
    <row r="80" spans="2:94" s="71" customFormat="1" ht="9" customHeight="1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</row>
    <row r="81" spans="1:94" ht="12.75">
      <c r="A81" s="403" t="s">
        <v>357</v>
      </c>
      <c r="B81" s="404"/>
      <c r="C81" s="404"/>
      <c r="D81" s="405"/>
      <c r="E81" s="403" t="s">
        <v>390</v>
      </c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5"/>
      <c r="AN81" s="403"/>
      <c r="AO81" s="404"/>
      <c r="AP81" s="404"/>
      <c r="AQ81" s="404"/>
      <c r="AR81" s="404"/>
      <c r="AS81" s="404"/>
      <c r="AT81" s="404"/>
      <c r="AU81" s="404"/>
      <c r="AV81" s="82"/>
      <c r="AW81" s="82"/>
      <c r="AX81" s="82"/>
      <c r="AY81" s="82"/>
      <c r="AZ81" s="82"/>
      <c r="BA81" s="82"/>
      <c r="BB81" s="403" t="s">
        <v>468</v>
      </c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5"/>
      <c r="BP81" s="403" t="s">
        <v>469</v>
      </c>
      <c r="BQ81" s="404"/>
      <c r="BR81" s="404"/>
      <c r="BS81" s="404"/>
      <c r="BT81" s="404"/>
      <c r="BU81" s="404"/>
      <c r="BV81" s="404"/>
      <c r="BW81" s="405"/>
      <c r="BX81" s="403" t="s">
        <v>470</v>
      </c>
      <c r="BY81" s="404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5"/>
    </row>
    <row r="82" spans="1:94" ht="12.75">
      <c r="A82" s="399" t="s">
        <v>365</v>
      </c>
      <c r="B82" s="400"/>
      <c r="C82" s="400"/>
      <c r="D82" s="401"/>
      <c r="E82" s="399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1"/>
      <c r="AN82" s="399"/>
      <c r="AO82" s="400"/>
      <c r="AP82" s="400"/>
      <c r="AQ82" s="400"/>
      <c r="AR82" s="400"/>
      <c r="AS82" s="400"/>
      <c r="AT82" s="400"/>
      <c r="AU82" s="400"/>
      <c r="AV82" s="86"/>
      <c r="AW82" s="86"/>
      <c r="AX82" s="86"/>
      <c r="AY82" s="86"/>
      <c r="AZ82" s="86"/>
      <c r="BA82" s="86"/>
      <c r="BB82" s="399" t="s">
        <v>471</v>
      </c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1"/>
      <c r="BP82" s="399" t="s">
        <v>472</v>
      </c>
      <c r="BQ82" s="400"/>
      <c r="BR82" s="400"/>
      <c r="BS82" s="400"/>
      <c r="BT82" s="400"/>
      <c r="BU82" s="400"/>
      <c r="BV82" s="400"/>
      <c r="BW82" s="401"/>
      <c r="BX82" s="399" t="s">
        <v>473</v>
      </c>
      <c r="BY82" s="400"/>
      <c r="BZ82" s="400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  <c r="CM82" s="400"/>
      <c r="CN82" s="400"/>
      <c r="CO82" s="400"/>
      <c r="CP82" s="401"/>
    </row>
    <row r="83" spans="1:94" ht="12.75">
      <c r="A83" s="399"/>
      <c r="B83" s="400"/>
      <c r="C83" s="400"/>
      <c r="D83" s="401"/>
      <c r="E83" s="399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1"/>
      <c r="AN83" s="399"/>
      <c r="AO83" s="400"/>
      <c r="AP83" s="400"/>
      <c r="AQ83" s="400"/>
      <c r="AR83" s="400"/>
      <c r="AS83" s="400"/>
      <c r="AT83" s="400"/>
      <c r="AU83" s="400"/>
      <c r="AV83" s="86"/>
      <c r="AW83" s="86"/>
      <c r="AX83" s="86"/>
      <c r="AY83" s="86"/>
      <c r="AZ83" s="86"/>
      <c r="BA83" s="86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1"/>
      <c r="BP83" s="399"/>
      <c r="BQ83" s="400"/>
      <c r="BR83" s="400"/>
      <c r="BS83" s="400"/>
      <c r="BT83" s="400"/>
      <c r="BU83" s="400"/>
      <c r="BV83" s="400"/>
      <c r="BW83" s="401"/>
      <c r="BX83" s="399" t="s">
        <v>474</v>
      </c>
      <c r="BY83" s="400"/>
      <c r="BZ83" s="400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  <c r="CM83" s="400"/>
      <c r="CN83" s="400"/>
      <c r="CO83" s="400"/>
      <c r="CP83" s="401"/>
    </row>
    <row r="84" spans="1:94" ht="12.75">
      <c r="A84" s="388"/>
      <c r="B84" s="389"/>
      <c r="C84" s="389"/>
      <c r="D84" s="390"/>
      <c r="E84" s="388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/>
      <c r="AL84" s="389"/>
      <c r="AM84" s="390"/>
      <c r="AN84" s="388"/>
      <c r="AO84" s="389"/>
      <c r="AP84" s="389"/>
      <c r="AQ84" s="389"/>
      <c r="AR84" s="389"/>
      <c r="AS84" s="389"/>
      <c r="AT84" s="389"/>
      <c r="AU84" s="389"/>
      <c r="AV84" s="86"/>
      <c r="AW84" s="86"/>
      <c r="AX84" s="86"/>
      <c r="AY84" s="86"/>
      <c r="AZ84" s="86"/>
      <c r="BA84" s="86"/>
      <c r="BB84" s="388"/>
      <c r="BC84" s="389"/>
      <c r="BD84" s="389"/>
      <c r="BE84" s="389"/>
      <c r="BF84" s="389"/>
      <c r="BG84" s="389"/>
      <c r="BH84" s="389"/>
      <c r="BI84" s="389"/>
      <c r="BJ84" s="389"/>
      <c r="BK84" s="389"/>
      <c r="BL84" s="389"/>
      <c r="BM84" s="389"/>
      <c r="BN84" s="389"/>
      <c r="BO84" s="390"/>
      <c r="BP84" s="388"/>
      <c r="BQ84" s="389"/>
      <c r="BR84" s="389"/>
      <c r="BS84" s="389"/>
      <c r="BT84" s="389"/>
      <c r="BU84" s="389"/>
      <c r="BV84" s="389"/>
      <c r="BW84" s="390"/>
      <c r="BX84" s="388" t="s">
        <v>475</v>
      </c>
      <c r="BY84" s="389"/>
      <c r="BZ84" s="389"/>
      <c r="CA84" s="389"/>
      <c r="CB84" s="389"/>
      <c r="CC84" s="389"/>
      <c r="CD84" s="389"/>
      <c r="CE84" s="389"/>
      <c r="CF84" s="389"/>
      <c r="CG84" s="389"/>
      <c r="CH84" s="389"/>
      <c r="CI84" s="389"/>
      <c r="CJ84" s="389"/>
      <c r="CK84" s="389"/>
      <c r="CL84" s="389"/>
      <c r="CM84" s="389"/>
      <c r="CN84" s="389"/>
      <c r="CO84" s="389"/>
      <c r="CP84" s="390"/>
    </row>
    <row r="85" spans="1:94" ht="12.75">
      <c r="A85" s="391">
        <v>1</v>
      </c>
      <c r="B85" s="392"/>
      <c r="C85" s="392"/>
      <c r="D85" s="433"/>
      <c r="E85" s="391">
        <v>2</v>
      </c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2"/>
      <c r="AJ85" s="392"/>
      <c r="AK85" s="392"/>
      <c r="AL85" s="392"/>
      <c r="AM85" s="433"/>
      <c r="AN85" s="391">
        <v>3</v>
      </c>
      <c r="AO85" s="392"/>
      <c r="AP85" s="392"/>
      <c r="AQ85" s="392"/>
      <c r="AR85" s="392"/>
      <c r="AS85" s="392"/>
      <c r="AT85" s="392"/>
      <c r="AU85" s="392"/>
      <c r="AV85" s="84"/>
      <c r="AW85" s="84"/>
      <c r="AX85" s="84"/>
      <c r="AY85" s="84"/>
      <c r="AZ85" s="84"/>
      <c r="BA85" s="84"/>
      <c r="BB85" s="391">
        <v>4</v>
      </c>
      <c r="BC85" s="392"/>
      <c r="BD85" s="392"/>
      <c r="BE85" s="392"/>
      <c r="BF85" s="392"/>
      <c r="BG85" s="392"/>
      <c r="BH85" s="392"/>
      <c r="BI85" s="392"/>
      <c r="BJ85" s="392"/>
      <c r="BK85" s="392"/>
      <c r="BL85" s="392"/>
      <c r="BM85" s="392"/>
      <c r="BN85" s="392"/>
      <c r="BO85" s="433"/>
      <c r="BP85" s="391">
        <v>5</v>
      </c>
      <c r="BQ85" s="392"/>
      <c r="BR85" s="392"/>
      <c r="BS85" s="392"/>
      <c r="BT85" s="392"/>
      <c r="BU85" s="392"/>
      <c r="BV85" s="392"/>
      <c r="BW85" s="433"/>
      <c r="BX85" s="391">
        <v>6</v>
      </c>
      <c r="BY85" s="392"/>
      <c r="BZ85" s="392"/>
      <c r="CA85" s="392"/>
      <c r="CB85" s="392"/>
      <c r="CC85" s="392"/>
      <c r="CD85" s="392"/>
      <c r="CE85" s="392"/>
      <c r="CF85" s="392"/>
      <c r="CG85" s="392"/>
      <c r="CH85" s="392"/>
      <c r="CI85" s="392"/>
      <c r="CJ85" s="392"/>
      <c r="CK85" s="392"/>
      <c r="CL85" s="392"/>
      <c r="CM85" s="392"/>
      <c r="CN85" s="392"/>
      <c r="CO85" s="392"/>
      <c r="CP85" s="433"/>
    </row>
    <row r="86" spans="1:94" ht="12.75" customHeight="1" hidden="1">
      <c r="A86" s="430">
        <v>1</v>
      </c>
      <c r="B86" s="431"/>
      <c r="C86" s="431"/>
      <c r="D86" s="432"/>
      <c r="E86" s="430" t="s">
        <v>479</v>
      </c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2"/>
      <c r="AN86" s="103"/>
      <c r="AO86" s="104"/>
      <c r="AP86" s="104"/>
      <c r="AQ86" s="104"/>
      <c r="AR86" s="104"/>
      <c r="AS86" s="104"/>
      <c r="AT86" s="105"/>
      <c r="AU86" s="104"/>
      <c r="AV86" s="104"/>
      <c r="AW86" s="104"/>
      <c r="AX86" s="104"/>
      <c r="AY86" s="104"/>
      <c r="AZ86" s="104"/>
      <c r="BA86" s="104"/>
      <c r="BB86" s="421"/>
      <c r="BC86" s="422"/>
      <c r="BD86" s="422"/>
      <c r="BE86" s="422"/>
      <c r="BF86" s="422"/>
      <c r="BG86" s="422"/>
      <c r="BH86" s="422"/>
      <c r="BI86" s="422"/>
      <c r="BJ86" s="422"/>
      <c r="BK86" s="422"/>
      <c r="BL86" s="422"/>
      <c r="BM86" s="422"/>
      <c r="BN86" s="422"/>
      <c r="BO86" s="423"/>
      <c r="BP86" s="94"/>
      <c r="BQ86" s="95"/>
      <c r="BR86" s="95"/>
      <c r="BS86" s="95"/>
      <c r="BT86" s="95"/>
      <c r="BU86" s="95"/>
      <c r="BV86" s="95"/>
      <c r="BW86" s="96"/>
      <c r="BX86" s="421">
        <f>BB86*BP86/100</f>
        <v>0</v>
      </c>
      <c r="BY86" s="422"/>
      <c r="BZ86" s="422"/>
      <c r="CA86" s="422"/>
      <c r="CB86" s="422"/>
      <c r="CC86" s="422"/>
      <c r="CD86" s="422"/>
      <c r="CE86" s="422"/>
      <c r="CF86" s="422"/>
      <c r="CG86" s="422"/>
      <c r="CH86" s="422"/>
      <c r="CI86" s="422"/>
      <c r="CJ86" s="422"/>
      <c r="CK86" s="422"/>
      <c r="CL86" s="422"/>
      <c r="CM86" s="422"/>
      <c r="CN86" s="422"/>
      <c r="CO86" s="422"/>
      <c r="CP86" s="423"/>
    </row>
    <row r="87" spans="1:94" ht="12.75" customHeight="1" hidden="1">
      <c r="A87" s="430"/>
      <c r="B87" s="431"/>
      <c r="C87" s="431"/>
      <c r="D87" s="432"/>
      <c r="E87" s="430" t="s">
        <v>480</v>
      </c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431"/>
      <c r="AM87" s="432"/>
      <c r="AN87" s="103"/>
      <c r="AO87" s="104"/>
      <c r="AP87" s="104"/>
      <c r="AQ87" s="104"/>
      <c r="AR87" s="104"/>
      <c r="AS87" s="104"/>
      <c r="AT87" s="105"/>
      <c r="AU87" s="104"/>
      <c r="AV87" s="104"/>
      <c r="AW87" s="104"/>
      <c r="AX87" s="104"/>
      <c r="AY87" s="104"/>
      <c r="AZ87" s="104"/>
      <c r="BA87" s="104"/>
      <c r="BB87" s="421"/>
      <c r="BC87" s="422"/>
      <c r="BD87" s="422"/>
      <c r="BE87" s="422"/>
      <c r="BF87" s="422"/>
      <c r="BG87" s="422"/>
      <c r="BH87" s="422"/>
      <c r="BI87" s="422"/>
      <c r="BJ87" s="422"/>
      <c r="BK87" s="422"/>
      <c r="BL87" s="422"/>
      <c r="BM87" s="422"/>
      <c r="BN87" s="422"/>
      <c r="BO87" s="423"/>
      <c r="BP87" s="382"/>
      <c r="BQ87" s="383"/>
      <c r="BR87" s="383"/>
      <c r="BS87" s="383"/>
      <c r="BT87" s="383"/>
      <c r="BU87" s="383"/>
      <c r="BV87" s="383"/>
      <c r="BW87" s="384"/>
      <c r="BX87" s="421">
        <f>BB87*BP87/100</f>
        <v>0</v>
      </c>
      <c r="BY87" s="422"/>
      <c r="BZ87" s="422"/>
      <c r="CA87" s="422"/>
      <c r="CB87" s="422"/>
      <c r="CC87" s="422"/>
      <c r="CD87" s="422"/>
      <c r="CE87" s="422"/>
      <c r="CF87" s="422"/>
      <c r="CG87" s="422"/>
      <c r="CH87" s="422"/>
      <c r="CI87" s="422"/>
      <c r="CJ87" s="422"/>
      <c r="CK87" s="422"/>
      <c r="CL87" s="422"/>
      <c r="CM87" s="422"/>
      <c r="CN87" s="422"/>
      <c r="CO87" s="422"/>
      <c r="CP87" s="423"/>
    </row>
    <row r="88" spans="1:94" ht="37.5" customHeight="1">
      <c r="A88" s="376"/>
      <c r="B88" s="377"/>
      <c r="C88" s="377"/>
      <c r="D88" s="378"/>
      <c r="E88" s="393" t="s">
        <v>485</v>
      </c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5"/>
      <c r="AN88" s="396">
        <v>292</v>
      </c>
      <c r="AO88" s="397"/>
      <c r="AP88" s="397"/>
      <c r="AQ88" s="397"/>
      <c r="AR88" s="397"/>
      <c r="AS88" s="397"/>
      <c r="AT88" s="397"/>
      <c r="AU88" s="397"/>
      <c r="AV88" s="104"/>
      <c r="AW88" s="104"/>
      <c r="AX88" s="104"/>
      <c r="AY88" s="104"/>
      <c r="AZ88" s="104"/>
      <c r="BA88" s="104"/>
      <c r="BB88" s="424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6"/>
      <c r="BP88" s="382"/>
      <c r="BQ88" s="383"/>
      <c r="BR88" s="383"/>
      <c r="BS88" s="383"/>
      <c r="BT88" s="383"/>
      <c r="BU88" s="383"/>
      <c r="BV88" s="383"/>
      <c r="BW88" s="384"/>
      <c r="BX88" s="424">
        <v>40000</v>
      </c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/>
      <c r="CO88" s="425"/>
      <c r="CP88" s="426"/>
    </row>
    <row r="89" spans="1:94" ht="12.75">
      <c r="A89" s="376"/>
      <c r="B89" s="377"/>
      <c r="C89" s="377"/>
      <c r="D89" s="378"/>
      <c r="E89" s="382" t="s">
        <v>388</v>
      </c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4"/>
      <c r="AN89" s="396"/>
      <c r="AO89" s="397"/>
      <c r="AP89" s="397"/>
      <c r="AQ89" s="397"/>
      <c r="AR89" s="397"/>
      <c r="AS89" s="397"/>
      <c r="AT89" s="397"/>
      <c r="AU89" s="397"/>
      <c r="AV89" s="95"/>
      <c r="AW89" s="95"/>
      <c r="AX89" s="95"/>
      <c r="AY89" s="95"/>
      <c r="AZ89" s="95"/>
      <c r="BA89" s="95"/>
      <c r="BB89" s="382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4"/>
      <c r="BP89" s="396" t="s">
        <v>35</v>
      </c>
      <c r="BQ89" s="397"/>
      <c r="BR89" s="397"/>
      <c r="BS89" s="397"/>
      <c r="BT89" s="397"/>
      <c r="BU89" s="397"/>
      <c r="BV89" s="397"/>
      <c r="BW89" s="398"/>
      <c r="BX89" s="522">
        <f>SUM(BX86:BX88)</f>
        <v>40000</v>
      </c>
      <c r="BY89" s="523"/>
      <c r="BZ89" s="523"/>
      <c r="CA89" s="523"/>
      <c r="CB89" s="523"/>
      <c r="CC89" s="523"/>
      <c r="CD89" s="523"/>
      <c r="CE89" s="523"/>
      <c r="CF89" s="523"/>
      <c r="CG89" s="523"/>
      <c r="CH89" s="523"/>
      <c r="CI89" s="523"/>
      <c r="CJ89" s="523"/>
      <c r="CK89" s="523"/>
      <c r="CL89" s="523"/>
      <c r="CM89" s="523"/>
      <c r="CN89" s="523"/>
      <c r="CO89" s="523"/>
      <c r="CP89" s="524"/>
    </row>
    <row r="90" s="69" customFormat="1" ht="12" customHeight="1"/>
    <row r="91" spans="1:94" s="71" customFormat="1" ht="15.75">
      <c r="A91" s="442" t="s">
        <v>486</v>
      </c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2"/>
      <c r="AL91" s="442"/>
      <c r="AM91" s="442"/>
      <c r="AN91" s="442"/>
      <c r="AO91" s="442"/>
      <c r="AP91" s="442"/>
      <c r="AQ91" s="442"/>
      <c r="AR91" s="442"/>
      <c r="AS91" s="442"/>
      <c r="AT91" s="442"/>
      <c r="AU91" s="442"/>
      <c r="AV91" s="442"/>
      <c r="AW91" s="442"/>
      <c r="AX91" s="442"/>
      <c r="AY91" s="442"/>
      <c r="AZ91" s="442"/>
      <c r="BA91" s="442"/>
      <c r="BB91" s="442"/>
      <c r="BC91" s="442"/>
      <c r="BD91" s="442"/>
      <c r="BE91" s="442"/>
      <c r="BF91" s="442"/>
      <c r="BG91" s="442"/>
      <c r="BH91" s="442"/>
      <c r="BI91" s="442"/>
      <c r="BJ91" s="442"/>
      <c r="BK91" s="442"/>
      <c r="BL91" s="442"/>
      <c r="BM91" s="442"/>
      <c r="BN91" s="442"/>
      <c r="BO91" s="442"/>
      <c r="BP91" s="442"/>
      <c r="BQ91" s="442"/>
      <c r="BR91" s="442"/>
      <c r="BS91" s="442"/>
      <c r="BT91" s="442"/>
      <c r="BU91" s="442"/>
      <c r="BV91" s="442"/>
      <c r="BW91" s="442"/>
      <c r="BX91" s="442"/>
      <c r="BY91" s="442"/>
      <c r="BZ91" s="442"/>
      <c r="CA91" s="442"/>
      <c r="CB91" s="442"/>
      <c r="CC91" s="442"/>
      <c r="CD91" s="442"/>
      <c r="CE91" s="442"/>
      <c r="CF91" s="442"/>
      <c r="CG91" s="442"/>
      <c r="CH91" s="442"/>
      <c r="CI91" s="442"/>
      <c r="CJ91" s="442"/>
      <c r="CK91" s="442"/>
      <c r="CL91" s="442"/>
      <c r="CM91" s="442"/>
      <c r="CN91" s="442"/>
      <c r="CO91" s="442"/>
      <c r="CP91" s="442"/>
    </row>
    <row r="92" spans="1:94" s="71" customFormat="1" ht="15.75">
      <c r="A92" s="442" t="s">
        <v>487</v>
      </c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2"/>
      <c r="AL92" s="442"/>
      <c r="AM92" s="442"/>
      <c r="AN92" s="442"/>
      <c r="AO92" s="442"/>
      <c r="AP92" s="442"/>
      <c r="AQ92" s="442"/>
      <c r="AR92" s="442"/>
      <c r="AS92" s="442"/>
      <c r="AT92" s="442"/>
      <c r="AU92" s="442"/>
      <c r="AV92" s="442"/>
      <c r="AW92" s="442"/>
      <c r="AX92" s="442"/>
      <c r="AY92" s="442"/>
      <c r="AZ92" s="442"/>
      <c r="BA92" s="442"/>
      <c r="BB92" s="442"/>
      <c r="BC92" s="442"/>
      <c r="BD92" s="442"/>
      <c r="BE92" s="442"/>
      <c r="BF92" s="442"/>
      <c r="BG92" s="442"/>
      <c r="BH92" s="442"/>
      <c r="BI92" s="442"/>
      <c r="BJ92" s="442"/>
      <c r="BK92" s="442"/>
      <c r="BL92" s="442"/>
      <c r="BM92" s="442"/>
      <c r="BN92" s="442"/>
      <c r="BO92" s="442"/>
      <c r="BP92" s="442"/>
      <c r="BQ92" s="442"/>
      <c r="BR92" s="442"/>
      <c r="BS92" s="442"/>
      <c r="BT92" s="442"/>
      <c r="BU92" s="442"/>
      <c r="BV92" s="442"/>
      <c r="BW92" s="442"/>
      <c r="BX92" s="442"/>
      <c r="BY92" s="442"/>
      <c r="BZ92" s="442"/>
      <c r="CA92" s="442"/>
      <c r="CB92" s="442"/>
      <c r="CC92" s="442"/>
      <c r="CD92" s="442"/>
      <c r="CE92" s="442"/>
      <c r="CF92" s="442"/>
      <c r="CG92" s="442"/>
      <c r="CH92" s="442"/>
      <c r="CI92" s="442"/>
      <c r="CJ92" s="442"/>
      <c r="CK92" s="442"/>
      <c r="CL92" s="442"/>
      <c r="CM92" s="442"/>
      <c r="CN92" s="442"/>
      <c r="CO92" s="442"/>
      <c r="CP92" s="442"/>
    </row>
    <row r="93" spans="1:94" s="71" customFormat="1" ht="12" customHeight="1">
      <c r="A93" s="71" t="s">
        <v>351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529"/>
      <c r="T93" s="529"/>
      <c r="U93" s="529"/>
      <c r="V93" s="529"/>
      <c r="W93" s="529"/>
      <c r="X93" s="529"/>
      <c r="Y93" s="529"/>
      <c r="Z93" s="529"/>
      <c r="AA93" s="529"/>
      <c r="AB93" s="529"/>
      <c r="AC93" s="529"/>
      <c r="AD93" s="529"/>
      <c r="AE93" s="529"/>
      <c r="AF93" s="529"/>
      <c r="AG93" s="529"/>
      <c r="AH93" s="529"/>
      <c r="AI93" s="529"/>
      <c r="AJ93" s="529"/>
      <c r="AK93" s="529"/>
      <c r="AL93" s="529"/>
      <c r="AM93" s="529"/>
      <c r="AN93" s="529"/>
      <c r="AO93" s="529"/>
      <c r="AP93" s="529"/>
      <c r="AQ93" s="529"/>
      <c r="AR93" s="529"/>
      <c r="AS93" s="529"/>
      <c r="AT93" s="529"/>
      <c r="AU93" s="529"/>
      <c r="AV93" s="529"/>
      <c r="AW93" s="529"/>
      <c r="AX93" s="529"/>
      <c r="AY93" s="529"/>
      <c r="AZ93" s="529"/>
      <c r="BA93" s="529"/>
      <c r="BB93" s="529"/>
      <c r="BC93" s="529"/>
      <c r="BD93" s="529"/>
      <c r="BE93" s="529"/>
      <c r="BF93" s="529"/>
      <c r="BG93" s="529"/>
      <c r="BH93" s="529"/>
      <c r="BI93" s="529"/>
      <c r="BJ93" s="529"/>
      <c r="BK93" s="529"/>
      <c r="BL93" s="529"/>
      <c r="BM93" s="529"/>
      <c r="BN93" s="529"/>
      <c r="BO93" s="529"/>
      <c r="BP93" s="529"/>
      <c r="BQ93" s="529"/>
      <c r="BR93" s="529"/>
      <c r="BS93" s="529"/>
      <c r="BT93" s="529"/>
      <c r="BU93" s="529"/>
      <c r="BV93" s="529"/>
      <c r="BW93" s="529"/>
      <c r="BX93" s="529"/>
      <c r="BY93" s="529"/>
      <c r="BZ93" s="529"/>
      <c r="CA93" s="529"/>
      <c r="CB93" s="529"/>
      <c r="CC93" s="529"/>
      <c r="CD93" s="529"/>
      <c r="CE93" s="529"/>
      <c r="CF93" s="529"/>
      <c r="CG93" s="529"/>
      <c r="CH93" s="529"/>
      <c r="CI93" s="529"/>
      <c r="CJ93" s="529"/>
      <c r="CK93" s="529"/>
      <c r="CL93" s="529"/>
      <c r="CM93" s="529"/>
      <c r="CN93" s="529"/>
      <c r="CO93" s="529"/>
      <c r="CP93" s="529"/>
    </row>
    <row r="94" s="69" customFormat="1" ht="8.25" customHeight="1"/>
    <row r="95" spans="1:94" s="71" customFormat="1" ht="10.5" customHeight="1">
      <c r="A95" s="71" t="s">
        <v>410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530"/>
      <c r="AI95" s="530"/>
      <c r="AJ95" s="530"/>
      <c r="AK95" s="530"/>
      <c r="AL95" s="530"/>
      <c r="AM95" s="530"/>
      <c r="AN95" s="530"/>
      <c r="AO95" s="530"/>
      <c r="AP95" s="530"/>
      <c r="AQ95" s="530"/>
      <c r="AR95" s="530"/>
      <c r="AS95" s="530"/>
      <c r="AT95" s="530"/>
      <c r="AU95" s="530"/>
      <c r="AV95" s="530"/>
      <c r="AW95" s="530"/>
      <c r="AX95" s="530"/>
      <c r="AY95" s="530"/>
      <c r="AZ95" s="530"/>
      <c r="BA95" s="530"/>
      <c r="BB95" s="530"/>
      <c r="BC95" s="530"/>
      <c r="BD95" s="530"/>
      <c r="BE95" s="530"/>
      <c r="BF95" s="530"/>
      <c r="BG95" s="530"/>
      <c r="BH95" s="530"/>
      <c r="BI95" s="530"/>
      <c r="BJ95" s="530"/>
      <c r="BK95" s="530"/>
      <c r="BL95" s="530"/>
      <c r="BM95" s="530"/>
      <c r="BN95" s="530"/>
      <c r="BO95" s="530"/>
      <c r="BP95" s="530"/>
      <c r="BQ95" s="530"/>
      <c r="BR95" s="530"/>
      <c r="BS95" s="530"/>
      <c r="BT95" s="530"/>
      <c r="BU95" s="530"/>
      <c r="BV95" s="530"/>
      <c r="BW95" s="530"/>
      <c r="BX95" s="530"/>
      <c r="BY95" s="530"/>
      <c r="BZ95" s="530"/>
      <c r="CA95" s="530"/>
      <c r="CB95" s="530"/>
      <c r="CC95" s="530"/>
      <c r="CD95" s="530"/>
      <c r="CE95" s="530"/>
      <c r="CF95" s="530"/>
      <c r="CG95" s="530"/>
      <c r="CH95" s="530"/>
      <c r="CI95" s="530"/>
      <c r="CJ95" s="530"/>
      <c r="CK95" s="530"/>
      <c r="CL95" s="530"/>
      <c r="CM95" s="530"/>
      <c r="CN95" s="530"/>
      <c r="CO95" s="530"/>
      <c r="CP95" s="530"/>
    </row>
    <row r="96" s="69" customFormat="1" ht="6" customHeight="1"/>
    <row r="97" spans="1:94" ht="12.75">
      <c r="A97" s="403" t="s">
        <v>357</v>
      </c>
      <c r="B97" s="404"/>
      <c r="C97" s="404"/>
      <c r="D97" s="405"/>
      <c r="E97" s="403" t="s">
        <v>1</v>
      </c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5"/>
      <c r="AN97" s="403" t="s">
        <v>407</v>
      </c>
      <c r="AO97" s="404"/>
      <c r="AP97" s="404"/>
      <c r="AQ97" s="404"/>
      <c r="AR97" s="404"/>
      <c r="AS97" s="404"/>
      <c r="AT97" s="404"/>
      <c r="AU97" s="404"/>
      <c r="AV97" s="82"/>
      <c r="AW97" s="82"/>
      <c r="AX97" s="82"/>
      <c r="AY97" s="82"/>
      <c r="AZ97" s="82"/>
      <c r="BA97" s="82"/>
      <c r="BB97" s="403" t="s">
        <v>460</v>
      </c>
      <c r="BC97" s="404"/>
      <c r="BD97" s="404"/>
      <c r="BE97" s="404"/>
      <c r="BF97" s="404"/>
      <c r="BG97" s="404"/>
      <c r="BH97" s="404"/>
      <c r="BI97" s="404"/>
      <c r="BJ97" s="404"/>
      <c r="BK97" s="404"/>
      <c r="BL97" s="404"/>
      <c r="BM97" s="404"/>
      <c r="BN97" s="404"/>
      <c r="BO97" s="405"/>
      <c r="BP97" s="403" t="s">
        <v>392</v>
      </c>
      <c r="BQ97" s="404"/>
      <c r="BR97" s="404"/>
      <c r="BS97" s="404"/>
      <c r="BT97" s="404"/>
      <c r="BU97" s="404"/>
      <c r="BV97" s="404"/>
      <c r="BW97" s="404"/>
      <c r="BX97" s="404"/>
      <c r="BY97" s="404"/>
      <c r="BZ97" s="404"/>
      <c r="CA97" s="405"/>
      <c r="CB97" s="403" t="s">
        <v>461</v>
      </c>
      <c r="CC97" s="404"/>
      <c r="CD97" s="404"/>
      <c r="CE97" s="404"/>
      <c r="CF97" s="404"/>
      <c r="CG97" s="404"/>
      <c r="CH97" s="404"/>
      <c r="CI97" s="404"/>
      <c r="CJ97" s="404"/>
      <c r="CK97" s="404"/>
      <c r="CL97" s="404"/>
      <c r="CM97" s="404"/>
      <c r="CN97" s="404"/>
      <c r="CO97" s="404"/>
      <c r="CP97" s="405"/>
    </row>
    <row r="98" spans="1:94" ht="12.75">
      <c r="A98" s="399" t="s">
        <v>365</v>
      </c>
      <c r="B98" s="400"/>
      <c r="C98" s="400"/>
      <c r="D98" s="401"/>
      <c r="E98" s="399"/>
      <c r="F98" s="400"/>
      <c r="G98" s="400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1"/>
      <c r="AN98" s="399"/>
      <c r="AO98" s="400"/>
      <c r="AP98" s="400"/>
      <c r="AQ98" s="400"/>
      <c r="AR98" s="400"/>
      <c r="AS98" s="400"/>
      <c r="AT98" s="400"/>
      <c r="AU98" s="400"/>
      <c r="AV98" s="86"/>
      <c r="AW98" s="86"/>
      <c r="AX98" s="86"/>
      <c r="AY98" s="86"/>
      <c r="AZ98" s="86"/>
      <c r="BA98" s="86"/>
      <c r="BB98" s="399" t="s">
        <v>462</v>
      </c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401"/>
      <c r="BP98" s="399" t="s">
        <v>396</v>
      </c>
      <c r="BQ98" s="400"/>
      <c r="BR98" s="400"/>
      <c r="BS98" s="400"/>
      <c r="BT98" s="400"/>
      <c r="BU98" s="400"/>
      <c r="BV98" s="400"/>
      <c r="BW98" s="400"/>
      <c r="BX98" s="400"/>
      <c r="BY98" s="400"/>
      <c r="BZ98" s="400"/>
      <c r="CA98" s="401"/>
      <c r="CB98" s="399" t="s">
        <v>463</v>
      </c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  <c r="CM98" s="400"/>
      <c r="CN98" s="400"/>
      <c r="CO98" s="400"/>
      <c r="CP98" s="401"/>
    </row>
    <row r="99" spans="1:94" ht="12.75">
      <c r="A99" s="399"/>
      <c r="B99" s="400"/>
      <c r="C99" s="400"/>
      <c r="D99" s="401"/>
      <c r="E99" s="399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1"/>
      <c r="AN99" s="388"/>
      <c r="AO99" s="389"/>
      <c r="AP99" s="389"/>
      <c r="AQ99" s="389"/>
      <c r="AR99" s="389"/>
      <c r="AS99" s="389"/>
      <c r="AT99" s="389"/>
      <c r="AU99" s="389"/>
      <c r="AV99" s="86"/>
      <c r="AW99" s="86"/>
      <c r="AX99" s="86"/>
      <c r="AY99" s="86"/>
      <c r="AZ99" s="86"/>
      <c r="BA99" s="86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401"/>
      <c r="BP99" s="399"/>
      <c r="BQ99" s="400"/>
      <c r="BR99" s="400"/>
      <c r="BS99" s="400"/>
      <c r="BT99" s="400"/>
      <c r="BU99" s="400"/>
      <c r="BV99" s="400"/>
      <c r="BW99" s="400"/>
      <c r="BX99" s="400"/>
      <c r="BY99" s="400"/>
      <c r="BZ99" s="400"/>
      <c r="CA99" s="401"/>
      <c r="CB99" s="399" t="s">
        <v>464</v>
      </c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  <c r="CM99" s="400"/>
      <c r="CN99" s="400"/>
      <c r="CO99" s="400"/>
      <c r="CP99" s="401"/>
    </row>
    <row r="100" spans="1:94" ht="12.75">
      <c r="A100" s="391">
        <v>1</v>
      </c>
      <c r="B100" s="392"/>
      <c r="C100" s="392"/>
      <c r="D100" s="433"/>
      <c r="E100" s="391">
        <v>2</v>
      </c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  <c r="AK100" s="392"/>
      <c r="AL100" s="392"/>
      <c r="AM100" s="433"/>
      <c r="AN100" s="391">
        <v>3</v>
      </c>
      <c r="AO100" s="392"/>
      <c r="AP100" s="392"/>
      <c r="AQ100" s="392"/>
      <c r="AR100" s="392"/>
      <c r="AS100" s="392"/>
      <c r="AT100" s="392"/>
      <c r="AU100" s="84"/>
      <c r="AV100" s="84"/>
      <c r="AW100" s="84"/>
      <c r="AX100" s="84"/>
      <c r="AY100" s="84"/>
      <c r="AZ100" s="84"/>
      <c r="BA100" s="84"/>
      <c r="BB100" s="391">
        <v>4</v>
      </c>
      <c r="BC100" s="392"/>
      <c r="BD100" s="392"/>
      <c r="BE100" s="392"/>
      <c r="BF100" s="392"/>
      <c r="BG100" s="392"/>
      <c r="BH100" s="392"/>
      <c r="BI100" s="392"/>
      <c r="BJ100" s="392"/>
      <c r="BK100" s="392"/>
      <c r="BL100" s="392"/>
      <c r="BM100" s="392"/>
      <c r="BN100" s="392"/>
      <c r="BO100" s="433"/>
      <c r="BP100" s="391">
        <v>5</v>
      </c>
      <c r="BQ100" s="392"/>
      <c r="BR100" s="392"/>
      <c r="BS100" s="392"/>
      <c r="BT100" s="392"/>
      <c r="BU100" s="392"/>
      <c r="BV100" s="392"/>
      <c r="BW100" s="392"/>
      <c r="BX100" s="392"/>
      <c r="BY100" s="392"/>
      <c r="BZ100" s="392"/>
      <c r="CA100" s="433"/>
      <c r="CB100" s="391">
        <v>6</v>
      </c>
      <c r="CC100" s="392"/>
      <c r="CD100" s="392"/>
      <c r="CE100" s="392"/>
      <c r="CF100" s="392"/>
      <c r="CG100" s="392"/>
      <c r="CH100" s="392"/>
      <c r="CI100" s="392"/>
      <c r="CJ100" s="392"/>
      <c r="CK100" s="392"/>
      <c r="CL100" s="392"/>
      <c r="CM100" s="392"/>
      <c r="CN100" s="392"/>
      <c r="CO100" s="392"/>
      <c r="CP100" s="433"/>
    </row>
    <row r="101" spans="1:94" ht="12.75">
      <c r="A101" s="376"/>
      <c r="B101" s="377"/>
      <c r="C101" s="377"/>
      <c r="D101" s="378"/>
      <c r="E101" s="376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378"/>
      <c r="AN101" s="396"/>
      <c r="AO101" s="397"/>
      <c r="AP101" s="397"/>
      <c r="AQ101" s="397"/>
      <c r="AR101" s="397"/>
      <c r="AS101" s="397"/>
      <c r="AT101" s="397"/>
      <c r="AU101" s="104"/>
      <c r="AV101" s="104"/>
      <c r="AW101" s="104"/>
      <c r="AX101" s="104"/>
      <c r="AY101" s="104"/>
      <c r="AZ101" s="104"/>
      <c r="BA101" s="104"/>
      <c r="BB101" s="415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/>
      <c r="BN101" s="416"/>
      <c r="BO101" s="417"/>
      <c r="BP101" s="382"/>
      <c r="BQ101" s="383"/>
      <c r="BR101" s="383"/>
      <c r="BS101" s="383"/>
      <c r="BT101" s="383"/>
      <c r="BU101" s="383"/>
      <c r="BV101" s="383"/>
      <c r="BW101" s="383"/>
      <c r="BX101" s="383"/>
      <c r="BY101" s="383"/>
      <c r="BZ101" s="383"/>
      <c r="CA101" s="384"/>
      <c r="CB101" s="415"/>
      <c r="CC101" s="416"/>
      <c r="CD101" s="416"/>
      <c r="CE101" s="416"/>
      <c r="CF101" s="416"/>
      <c r="CG101" s="416"/>
      <c r="CH101" s="416"/>
      <c r="CI101" s="416"/>
      <c r="CJ101" s="416"/>
      <c r="CK101" s="416"/>
      <c r="CL101" s="416"/>
      <c r="CM101" s="416"/>
      <c r="CN101" s="416"/>
      <c r="CO101" s="416"/>
      <c r="CP101" s="417"/>
    </row>
    <row r="102" spans="1:94" ht="12.75" hidden="1">
      <c r="A102" s="376"/>
      <c r="B102" s="377"/>
      <c r="C102" s="377"/>
      <c r="D102" s="378"/>
      <c r="E102" s="376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7"/>
      <c r="AM102" s="378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415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6"/>
      <c r="BO102" s="417"/>
      <c r="BP102" s="382"/>
      <c r="BQ102" s="383"/>
      <c r="BR102" s="383"/>
      <c r="BS102" s="383"/>
      <c r="BT102" s="383"/>
      <c r="BU102" s="383"/>
      <c r="BV102" s="383"/>
      <c r="BW102" s="383"/>
      <c r="BX102" s="383"/>
      <c r="BY102" s="383"/>
      <c r="BZ102" s="383"/>
      <c r="CA102" s="384"/>
      <c r="CB102" s="415"/>
      <c r="CC102" s="416"/>
      <c r="CD102" s="416"/>
      <c r="CE102" s="416"/>
      <c r="CF102" s="416"/>
      <c r="CG102" s="416"/>
      <c r="CH102" s="416"/>
      <c r="CI102" s="416"/>
      <c r="CJ102" s="416"/>
      <c r="CK102" s="416"/>
      <c r="CL102" s="416"/>
      <c r="CM102" s="416"/>
      <c r="CN102" s="416"/>
      <c r="CO102" s="416"/>
      <c r="CP102" s="417"/>
    </row>
    <row r="103" spans="1:94" ht="12.75">
      <c r="A103" s="376"/>
      <c r="B103" s="377"/>
      <c r="C103" s="377"/>
      <c r="D103" s="378"/>
      <c r="E103" s="382" t="s">
        <v>388</v>
      </c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4"/>
      <c r="AN103" s="396"/>
      <c r="AO103" s="397"/>
      <c r="AP103" s="397"/>
      <c r="AQ103" s="397"/>
      <c r="AR103" s="397"/>
      <c r="AS103" s="397"/>
      <c r="AT103" s="397"/>
      <c r="AU103" s="106"/>
      <c r="AV103" s="106"/>
      <c r="AW103" s="106"/>
      <c r="AX103" s="106"/>
      <c r="AY103" s="106"/>
      <c r="AZ103" s="106"/>
      <c r="BA103" s="106"/>
      <c r="BB103" s="412" t="s">
        <v>35</v>
      </c>
      <c r="BC103" s="413"/>
      <c r="BD103" s="413"/>
      <c r="BE103" s="413"/>
      <c r="BF103" s="413"/>
      <c r="BG103" s="413"/>
      <c r="BH103" s="413"/>
      <c r="BI103" s="413"/>
      <c r="BJ103" s="413"/>
      <c r="BK103" s="413"/>
      <c r="BL103" s="413"/>
      <c r="BM103" s="413"/>
      <c r="BN103" s="413"/>
      <c r="BO103" s="414"/>
      <c r="BP103" s="396" t="s">
        <v>35</v>
      </c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  <c r="CA103" s="398"/>
      <c r="CB103" s="415"/>
      <c r="CC103" s="416"/>
      <c r="CD103" s="416"/>
      <c r="CE103" s="416"/>
      <c r="CF103" s="416"/>
      <c r="CG103" s="416"/>
      <c r="CH103" s="416"/>
      <c r="CI103" s="416"/>
      <c r="CJ103" s="416"/>
      <c r="CK103" s="416"/>
      <c r="CL103" s="416"/>
      <c r="CM103" s="416"/>
      <c r="CN103" s="416"/>
      <c r="CO103" s="416"/>
      <c r="CP103" s="417"/>
    </row>
    <row r="104" spans="1:94" ht="5.25" customHeight="1">
      <c r="A104" s="97"/>
      <c r="B104" s="97"/>
      <c r="C104" s="97"/>
      <c r="D104" s="97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07"/>
      <c r="AO104" s="107"/>
      <c r="AP104" s="107"/>
      <c r="AQ104" s="107"/>
      <c r="AR104" s="107"/>
      <c r="AS104" s="107"/>
      <c r="AT104" s="107"/>
      <c r="AU104" s="120"/>
      <c r="AV104" s="120"/>
      <c r="AW104" s="120"/>
      <c r="AX104" s="120"/>
      <c r="AY104" s="120"/>
      <c r="AZ104" s="120"/>
      <c r="BA104" s="120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</row>
    <row r="105" spans="1:94" ht="15.75">
      <c r="A105" s="528" t="s">
        <v>488</v>
      </c>
      <c r="B105" s="528"/>
      <c r="C105" s="528"/>
      <c r="D105" s="528"/>
      <c r="E105" s="528"/>
      <c r="F105" s="528"/>
      <c r="G105" s="528"/>
      <c r="H105" s="528"/>
      <c r="I105" s="528"/>
      <c r="J105" s="528"/>
      <c r="K105" s="528"/>
      <c r="L105" s="528"/>
      <c r="M105" s="528"/>
      <c r="N105" s="528"/>
      <c r="O105" s="528"/>
      <c r="P105" s="528"/>
      <c r="Q105" s="528"/>
      <c r="R105" s="528"/>
      <c r="S105" s="528"/>
      <c r="T105" s="528"/>
      <c r="U105" s="528"/>
      <c r="V105" s="528"/>
      <c r="W105" s="528"/>
      <c r="X105" s="528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</row>
    <row r="106" spans="1:94" s="71" customFormat="1" ht="15.75">
      <c r="A106" s="442" t="s">
        <v>489</v>
      </c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442"/>
      <c r="AM106" s="442"/>
      <c r="AN106" s="442"/>
      <c r="AO106" s="442"/>
      <c r="AP106" s="442"/>
      <c r="AQ106" s="442"/>
      <c r="AR106" s="442"/>
      <c r="AS106" s="442"/>
      <c r="AT106" s="442"/>
      <c r="AU106" s="442"/>
      <c r="AV106" s="442"/>
      <c r="AW106" s="442"/>
      <c r="AX106" s="442"/>
      <c r="AY106" s="442"/>
      <c r="AZ106" s="442"/>
      <c r="BA106" s="442"/>
      <c r="BB106" s="442"/>
      <c r="BC106" s="442"/>
      <c r="BD106" s="442"/>
      <c r="BE106" s="442"/>
      <c r="BF106" s="442"/>
      <c r="BG106" s="442"/>
      <c r="BH106" s="442"/>
      <c r="BI106" s="442"/>
      <c r="BJ106" s="442"/>
      <c r="BK106" s="442"/>
      <c r="BL106" s="442"/>
      <c r="BM106" s="442"/>
      <c r="BN106" s="442"/>
      <c r="BO106" s="442"/>
      <c r="BP106" s="442"/>
      <c r="BQ106" s="442"/>
      <c r="BR106" s="442"/>
      <c r="BS106" s="442"/>
      <c r="BT106" s="442"/>
      <c r="BU106" s="442"/>
      <c r="BV106" s="442"/>
      <c r="BW106" s="442"/>
      <c r="BX106" s="442"/>
      <c r="BY106" s="442"/>
      <c r="BZ106" s="442"/>
      <c r="CA106" s="442"/>
      <c r="CB106" s="442"/>
      <c r="CC106" s="442"/>
      <c r="CD106" s="442"/>
      <c r="CE106" s="442"/>
      <c r="CF106" s="442"/>
      <c r="CG106" s="442"/>
      <c r="CH106" s="442"/>
      <c r="CI106" s="442"/>
      <c r="CJ106" s="442"/>
      <c r="CK106" s="442"/>
      <c r="CL106" s="442"/>
      <c r="CM106" s="442"/>
      <c r="CN106" s="442"/>
      <c r="CO106" s="442"/>
      <c r="CP106" s="442"/>
    </row>
    <row r="107" spans="1:94" s="73" customFormat="1" ht="3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</row>
    <row r="108" spans="1:94" s="71" customFormat="1" ht="15.75">
      <c r="A108" s="71" t="s">
        <v>351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529"/>
      <c r="T108" s="529"/>
      <c r="U108" s="529"/>
      <c r="V108" s="529"/>
      <c r="W108" s="529"/>
      <c r="X108" s="529"/>
      <c r="Y108" s="529"/>
      <c r="Z108" s="529"/>
      <c r="AA108" s="529"/>
      <c r="AB108" s="529"/>
      <c r="AC108" s="529"/>
      <c r="AD108" s="529"/>
      <c r="AE108" s="529"/>
      <c r="AF108" s="529"/>
      <c r="AG108" s="529"/>
      <c r="AH108" s="529"/>
      <c r="AI108" s="529"/>
      <c r="AJ108" s="529"/>
      <c r="AK108" s="529"/>
      <c r="AL108" s="529"/>
      <c r="AM108" s="529"/>
      <c r="AN108" s="529"/>
      <c r="AO108" s="529"/>
      <c r="AP108" s="529"/>
      <c r="AQ108" s="529"/>
      <c r="AR108" s="529"/>
      <c r="AS108" s="529"/>
      <c r="AT108" s="529"/>
      <c r="AU108" s="529"/>
      <c r="AV108" s="529"/>
      <c r="AW108" s="529"/>
      <c r="AX108" s="529"/>
      <c r="AY108" s="529"/>
      <c r="AZ108" s="529"/>
      <c r="BA108" s="529"/>
      <c r="BB108" s="529"/>
      <c r="BC108" s="529"/>
      <c r="BD108" s="529"/>
      <c r="BE108" s="529"/>
      <c r="BF108" s="529"/>
      <c r="BG108" s="529"/>
      <c r="BH108" s="529"/>
      <c r="BI108" s="529"/>
      <c r="BJ108" s="529"/>
      <c r="BK108" s="529"/>
      <c r="BL108" s="529"/>
      <c r="BM108" s="529"/>
      <c r="BN108" s="529"/>
      <c r="BO108" s="529"/>
      <c r="BP108" s="529"/>
      <c r="BQ108" s="529"/>
      <c r="BR108" s="529"/>
      <c r="BS108" s="529"/>
      <c r="BT108" s="529"/>
      <c r="BU108" s="529"/>
      <c r="BV108" s="529"/>
      <c r="BW108" s="529"/>
      <c r="BX108" s="529"/>
      <c r="BY108" s="529"/>
      <c r="BZ108" s="529"/>
      <c r="CA108" s="529"/>
      <c r="CB108" s="529"/>
      <c r="CC108" s="529"/>
      <c r="CD108" s="529"/>
      <c r="CE108" s="529"/>
      <c r="CF108" s="529"/>
      <c r="CG108" s="529"/>
      <c r="CH108" s="529"/>
      <c r="CI108" s="529"/>
      <c r="CJ108" s="529"/>
      <c r="CK108" s="529"/>
      <c r="CL108" s="529"/>
      <c r="CM108" s="529"/>
      <c r="CN108" s="529"/>
      <c r="CO108" s="529"/>
      <c r="CP108" s="529"/>
    </row>
    <row r="109" spans="1:94" s="73" customFormat="1" ht="6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</row>
    <row r="110" spans="1:94" s="71" customFormat="1" ht="15.75">
      <c r="A110" s="71" t="s">
        <v>410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530"/>
      <c r="AI110" s="530"/>
      <c r="AJ110" s="530"/>
      <c r="AK110" s="530"/>
      <c r="AL110" s="530"/>
      <c r="AM110" s="530"/>
      <c r="AN110" s="530"/>
      <c r="AO110" s="530"/>
      <c r="AP110" s="530"/>
      <c r="AQ110" s="530"/>
      <c r="AR110" s="530"/>
      <c r="AS110" s="530"/>
      <c r="AT110" s="530"/>
      <c r="AU110" s="530"/>
      <c r="AV110" s="530"/>
      <c r="AW110" s="530"/>
      <c r="AX110" s="530"/>
      <c r="AY110" s="530"/>
      <c r="AZ110" s="530"/>
      <c r="BA110" s="530"/>
      <c r="BB110" s="530"/>
      <c r="BC110" s="530"/>
      <c r="BD110" s="530"/>
      <c r="BE110" s="530"/>
      <c r="BF110" s="530"/>
      <c r="BG110" s="530"/>
      <c r="BH110" s="530"/>
      <c r="BI110" s="530"/>
      <c r="BJ110" s="530"/>
      <c r="BK110" s="530"/>
      <c r="BL110" s="530"/>
      <c r="BM110" s="530"/>
      <c r="BN110" s="530"/>
      <c r="BO110" s="530"/>
      <c r="BP110" s="530"/>
      <c r="BQ110" s="530"/>
      <c r="BR110" s="530"/>
      <c r="BS110" s="530"/>
      <c r="BT110" s="530"/>
      <c r="BU110" s="530"/>
      <c r="BV110" s="530"/>
      <c r="BW110" s="530"/>
      <c r="BX110" s="530"/>
      <c r="BY110" s="530"/>
      <c r="BZ110" s="530"/>
      <c r="CA110" s="530"/>
      <c r="CB110" s="530"/>
      <c r="CC110" s="530"/>
      <c r="CD110" s="530"/>
      <c r="CE110" s="530"/>
      <c r="CF110" s="530"/>
      <c r="CG110" s="530"/>
      <c r="CH110" s="530"/>
      <c r="CI110" s="530"/>
      <c r="CJ110" s="530"/>
      <c r="CK110" s="530"/>
      <c r="CL110" s="530"/>
      <c r="CM110" s="530"/>
      <c r="CN110" s="530"/>
      <c r="CO110" s="530"/>
      <c r="CP110" s="530"/>
    </row>
    <row r="111" ht="7.5" customHeight="1"/>
    <row r="112" spans="1:94" ht="12.75">
      <c r="A112" s="403" t="s">
        <v>357</v>
      </c>
      <c r="B112" s="404"/>
      <c r="C112" s="404"/>
      <c r="D112" s="405"/>
      <c r="E112" s="403" t="s">
        <v>1</v>
      </c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5"/>
      <c r="AN112" s="403" t="s">
        <v>407</v>
      </c>
      <c r="AO112" s="404"/>
      <c r="AP112" s="404"/>
      <c r="AQ112" s="404"/>
      <c r="AR112" s="404"/>
      <c r="AS112" s="404"/>
      <c r="AT112" s="404"/>
      <c r="AU112" s="82"/>
      <c r="AV112" s="82"/>
      <c r="AW112" s="82"/>
      <c r="AX112" s="82"/>
      <c r="AY112" s="82"/>
      <c r="AZ112" s="82"/>
      <c r="BA112" s="82"/>
      <c r="BB112" s="403" t="s">
        <v>460</v>
      </c>
      <c r="BC112" s="404"/>
      <c r="BD112" s="404"/>
      <c r="BE112" s="404"/>
      <c r="BF112" s="404"/>
      <c r="BG112" s="404"/>
      <c r="BH112" s="404"/>
      <c r="BI112" s="404"/>
      <c r="BJ112" s="404"/>
      <c r="BK112" s="404"/>
      <c r="BL112" s="404"/>
      <c r="BM112" s="404"/>
      <c r="BN112" s="404"/>
      <c r="BO112" s="405"/>
      <c r="BP112" s="403" t="s">
        <v>392</v>
      </c>
      <c r="BQ112" s="404"/>
      <c r="BR112" s="404"/>
      <c r="BS112" s="404"/>
      <c r="BT112" s="404"/>
      <c r="BU112" s="404"/>
      <c r="BV112" s="404"/>
      <c r="BW112" s="404"/>
      <c r="BX112" s="404"/>
      <c r="BY112" s="404"/>
      <c r="BZ112" s="404"/>
      <c r="CA112" s="405"/>
      <c r="CB112" s="403" t="s">
        <v>461</v>
      </c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4"/>
      <c r="CM112" s="404"/>
      <c r="CN112" s="404"/>
      <c r="CO112" s="404"/>
      <c r="CP112" s="405"/>
    </row>
    <row r="113" spans="1:94" ht="12.75">
      <c r="A113" s="399" t="s">
        <v>365</v>
      </c>
      <c r="B113" s="400"/>
      <c r="C113" s="400"/>
      <c r="D113" s="401"/>
      <c r="E113" s="399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1"/>
      <c r="AN113" s="399"/>
      <c r="AO113" s="400"/>
      <c r="AP113" s="400"/>
      <c r="AQ113" s="400"/>
      <c r="AR113" s="400"/>
      <c r="AS113" s="400"/>
      <c r="AT113" s="400"/>
      <c r="AU113" s="86"/>
      <c r="AV113" s="86"/>
      <c r="AW113" s="86"/>
      <c r="AX113" s="86"/>
      <c r="AY113" s="86"/>
      <c r="AZ113" s="86"/>
      <c r="BA113" s="86"/>
      <c r="BB113" s="399" t="s">
        <v>462</v>
      </c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401"/>
      <c r="BP113" s="399" t="s">
        <v>396</v>
      </c>
      <c r="BQ113" s="400"/>
      <c r="BR113" s="400"/>
      <c r="BS113" s="400"/>
      <c r="BT113" s="400"/>
      <c r="BU113" s="400"/>
      <c r="BV113" s="400"/>
      <c r="BW113" s="400"/>
      <c r="BX113" s="400"/>
      <c r="BY113" s="400"/>
      <c r="BZ113" s="400"/>
      <c r="CA113" s="401"/>
      <c r="CB113" s="399" t="s">
        <v>463</v>
      </c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  <c r="CM113" s="400"/>
      <c r="CN113" s="400"/>
      <c r="CO113" s="400"/>
      <c r="CP113" s="401"/>
    </row>
    <row r="114" spans="1:94" ht="12.75">
      <c r="A114" s="399"/>
      <c r="B114" s="400"/>
      <c r="C114" s="400"/>
      <c r="D114" s="401"/>
      <c r="E114" s="399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1"/>
      <c r="AN114" s="388"/>
      <c r="AO114" s="389"/>
      <c r="AP114" s="389"/>
      <c r="AQ114" s="389"/>
      <c r="AR114" s="389"/>
      <c r="AS114" s="389"/>
      <c r="AT114" s="389"/>
      <c r="AU114" s="86"/>
      <c r="AV114" s="86"/>
      <c r="AW114" s="86"/>
      <c r="AX114" s="86"/>
      <c r="AY114" s="86"/>
      <c r="AZ114" s="86"/>
      <c r="BA114" s="86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401"/>
      <c r="BP114" s="399"/>
      <c r="BQ114" s="400"/>
      <c r="BR114" s="400"/>
      <c r="BS114" s="400"/>
      <c r="BT114" s="400"/>
      <c r="BU114" s="400"/>
      <c r="BV114" s="400"/>
      <c r="BW114" s="400"/>
      <c r="BX114" s="400"/>
      <c r="BY114" s="400"/>
      <c r="BZ114" s="400"/>
      <c r="CA114" s="401"/>
      <c r="CB114" s="399" t="s">
        <v>464</v>
      </c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  <c r="CM114" s="400"/>
      <c r="CN114" s="400"/>
      <c r="CO114" s="400"/>
      <c r="CP114" s="401"/>
    </row>
    <row r="115" spans="1:94" ht="12.75">
      <c r="A115" s="391">
        <v>1</v>
      </c>
      <c r="B115" s="392"/>
      <c r="C115" s="392"/>
      <c r="D115" s="433"/>
      <c r="E115" s="391">
        <v>2</v>
      </c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2"/>
      <c r="AM115" s="433"/>
      <c r="AN115" s="391">
        <v>3</v>
      </c>
      <c r="AO115" s="392"/>
      <c r="AP115" s="392"/>
      <c r="AQ115" s="392"/>
      <c r="AR115" s="392"/>
      <c r="AS115" s="392"/>
      <c r="AT115" s="392"/>
      <c r="AU115" s="84"/>
      <c r="AV115" s="84"/>
      <c r="AW115" s="84"/>
      <c r="AX115" s="84"/>
      <c r="AY115" s="84"/>
      <c r="AZ115" s="84"/>
      <c r="BA115" s="84"/>
      <c r="BB115" s="391">
        <v>4</v>
      </c>
      <c r="BC115" s="392"/>
      <c r="BD115" s="392"/>
      <c r="BE115" s="392"/>
      <c r="BF115" s="392"/>
      <c r="BG115" s="392"/>
      <c r="BH115" s="392"/>
      <c r="BI115" s="392"/>
      <c r="BJ115" s="392"/>
      <c r="BK115" s="392"/>
      <c r="BL115" s="392"/>
      <c r="BM115" s="392"/>
      <c r="BN115" s="392"/>
      <c r="BO115" s="433"/>
      <c r="BP115" s="391">
        <v>5</v>
      </c>
      <c r="BQ115" s="392"/>
      <c r="BR115" s="392"/>
      <c r="BS115" s="392"/>
      <c r="BT115" s="392"/>
      <c r="BU115" s="392"/>
      <c r="BV115" s="392"/>
      <c r="BW115" s="392"/>
      <c r="BX115" s="392"/>
      <c r="BY115" s="392"/>
      <c r="BZ115" s="392"/>
      <c r="CA115" s="433"/>
      <c r="CB115" s="391">
        <v>6</v>
      </c>
      <c r="CC115" s="392"/>
      <c r="CD115" s="392"/>
      <c r="CE115" s="392"/>
      <c r="CF115" s="392"/>
      <c r="CG115" s="392"/>
      <c r="CH115" s="392"/>
      <c r="CI115" s="392"/>
      <c r="CJ115" s="392"/>
      <c r="CK115" s="392"/>
      <c r="CL115" s="392"/>
      <c r="CM115" s="392"/>
      <c r="CN115" s="392"/>
      <c r="CO115" s="392"/>
      <c r="CP115" s="433"/>
    </row>
    <row r="116" spans="1:94" ht="27.75" customHeight="1">
      <c r="A116" s="376"/>
      <c r="B116" s="377"/>
      <c r="C116" s="377"/>
      <c r="D116" s="378"/>
      <c r="E116" s="393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  <c r="AI116" s="394"/>
      <c r="AJ116" s="394"/>
      <c r="AK116" s="394"/>
      <c r="AL116" s="394"/>
      <c r="AM116" s="395"/>
      <c r="AN116" s="396"/>
      <c r="AO116" s="397"/>
      <c r="AP116" s="397"/>
      <c r="AQ116" s="397"/>
      <c r="AR116" s="397"/>
      <c r="AS116" s="397"/>
      <c r="AT116" s="397"/>
      <c r="AU116" s="104"/>
      <c r="AV116" s="104"/>
      <c r="AW116" s="104"/>
      <c r="AX116" s="104"/>
      <c r="AY116" s="104"/>
      <c r="AZ116" s="104"/>
      <c r="BA116" s="104"/>
      <c r="BB116" s="415"/>
      <c r="BC116" s="416"/>
      <c r="BD116" s="416"/>
      <c r="BE116" s="416"/>
      <c r="BF116" s="416"/>
      <c r="BG116" s="416"/>
      <c r="BH116" s="416"/>
      <c r="BI116" s="416"/>
      <c r="BJ116" s="416"/>
      <c r="BK116" s="416"/>
      <c r="BL116" s="416"/>
      <c r="BM116" s="416"/>
      <c r="BN116" s="416"/>
      <c r="BO116" s="417"/>
      <c r="BP116" s="382"/>
      <c r="BQ116" s="383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4"/>
      <c r="CB116" s="379"/>
      <c r="CC116" s="380"/>
      <c r="CD116" s="380"/>
      <c r="CE116" s="380"/>
      <c r="CF116" s="380"/>
      <c r="CG116" s="380"/>
      <c r="CH116" s="380"/>
      <c r="CI116" s="380"/>
      <c r="CJ116" s="380"/>
      <c r="CK116" s="380"/>
      <c r="CL116" s="380"/>
      <c r="CM116" s="380"/>
      <c r="CN116" s="380"/>
      <c r="CO116" s="380"/>
      <c r="CP116" s="381"/>
    </row>
    <row r="117" spans="1:94" ht="12.75" hidden="1">
      <c r="A117" s="376"/>
      <c r="B117" s="377"/>
      <c r="C117" s="377"/>
      <c r="D117" s="378"/>
      <c r="E117" s="376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  <c r="AL117" s="377"/>
      <c r="AM117" s="378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415"/>
      <c r="BC117" s="416"/>
      <c r="BD117" s="416"/>
      <c r="BE117" s="416"/>
      <c r="BF117" s="416"/>
      <c r="BG117" s="416"/>
      <c r="BH117" s="416"/>
      <c r="BI117" s="416"/>
      <c r="BJ117" s="416"/>
      <c r="BK117" s="416"/>
      <c r="BL117" s="416"/>
      <c r="BM117" s="416"/>
      <c r="BN117" s="416"/>
      <c r="BO117" s="417"/>
      <c r="BP117" s="382"/>
      <c r="BQ117" s="383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4"/>
      <c r="CB117" s="379"/>
      <c r="CC117" s="380"/>
      <c r="CD117" s="380"/>
      <c r="CE117" s="380"/>
      <c r="CF117" s="380"/>
      <c r="CG117" s="380"/>
      <c r="CH117" s="380"/>
      <c r="CI117" s="380"/>
      <c r="CJ117" s="380"/>
      <c r="CK117" s="380"/>
      <c r="CL117" s="380"/>
      <c r="CM117" s="380"/>
      <c r="CN117" s="380"/>
      <c r="CO117" s="380"/>
      <c r="CP117" s="381"/>
    </row>
    <row r="118" spans="1:94" ht="12.75">
      <c r="A118" s="376"/>
      <c r="B118" s="377"/>
      <c r="C118" s="377"/>
      <c r="D118" s="378"/>
      <c r="E118" s="382" t="s">
        <v>388</v>
      </c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4"/>
      <c r="AN118" s="396"/>
      <c r="AO118" s="397"/>
      <c r="AP118" s="397"/>
      <c r="AQ118" s="397"/>
      <c r="AR118" s="397"/>
      <c r="AS118" s="397"/>
      <c r="AT118" s="397"/>
      <c r="AU118" s="106"/>
      <c r="AV118" s="106"/>
      <c r="AW118" s="106"/>
      <c r="AX118" s="106"/>
      <c r="AY118" s="106"/>
      <c r="AZ118" s="106"/>
      <c r="BA118" s="106"/>
      <c r="BB118" s="412" t="s">
        <v>35</v>
      </c>
      <c r="BC118" s="413"/>
      <c r="BD118" s="413"/>
      <c r="BE118" s="413"/>
      <c r="BF118" s="413"/>
      <c r="BG118" s="413"/>
      <c r="BH118" s="413"/>
      <c r="BI118" s="413"/>
      <c r="BJ118" s="413"/>
      <c r="BK118" s="413"/>
      <c r="BL118" s="413"/>
      <c r="BM118" s="413"/>
      <c r="BN118" s="413"/>
      <c r="BO118" s="414"/>
      <c r="BP118" s="396" t="s">
        <v>35</v>
      </c>
      <c r="BQ118" s="397"/>
      <c r="BR118" s="397"/>
      <c r="BS118" s="397"/>
      <c r="BT118" s="397"/>
      <c r="BU118" s="397"/>
      <c r="BV118" s="397"/>
      <c r="BW118" s="397"/>
      <c r="BX118" s="397"/>
      <c r="BY118" s="397"/>
      <c r="BZ118" s="397"/>
      <c r="CA118" s="398"/>
      <c r="CB118" s="385">
        <f>CB116</f>
        <v>0</v>
      </c>
      <c r="CC118" s="386"/>
      <c r="CD118" s="386"/>
      <c r="CE118" s="386"/>
      <c r="CF118" s="386"/>
      <c r="CG118" s="386"/>
      <c r="CH118" s="386"/>
      <c r="CI118" s="386"/>
      <c r="CJ118" s="386"/>
      <c r="CK118" s="386"/>
      <c r="CL118" s="386"/>
      <c r="CM118" s="386"/>
      <c r="CN118" s="386"/>
      <c r="CO118" s="386"/>
      <c r="CP118" s="387"/>
    </row>
  </sheetData>
  <sheetProtection/>
  <mergeCells count="391">
    <mergeCell ref="BX57:CP57"/>
    <mergeCell ref="AN57:AU57"/>
    <mergeCell ref="AN55:AU55"/>
    <mergeCell ref="AN56:AU56"/>
    <mergeCell ref="A57:D57"/>
    <mergeCell ref="E57:AM57"/>
    <mergeCell ref="BB57:BO57"/>
    <mergeCell ref="BP57:BW57"/>
    <mergeCell ref="A55:D55"/>
    <mergeCell ref="E55:AM55"/>
    <mergeCell ref="AN49:AU49"/>
    <mergeCell ref="AN50:AU50"/>
    <mergeCell ref="AN51:AU51"/>
    <mergeCell ref="AN52:AU52"/>
    <mergeCell ref="AN53:AU53"/>
    <mergeCell ref="AN54:AU54"/>
    <mergeCell ref="BB55:BO55"/>
    <mergeCell ref="BP55:BW55"/>
    <mergeCell ref="BX55:CP55"/>
    <mergeCell ref="A56:D56"/>
    <mergeCell ref="E56:AM56"/>
    <mergeCell ref="BB56:BO56"/>
    <mergeCell ref="BP56:BW56"/>
    <mergeCell ref="BX56:CP56"/>
    <mergeCell ref="A53:D53"/>
    <mergeCell ref="E53:AM53"/>
    <mergeCell ref="BB53:BO53"/>
    <mergeCell ref="BP53:BW53"/>
    <mergeCell ref="BX53:CP53"/>
    <mergeCell ref="A54:D54"/>
    <mergeCell ref="E54:AM54"/>
    <mergeCell ref="BB54:BO54"/>
    <mergeCell ref="BP54:BW54"/>
    <mergeCell ref="BX54:CP54"/>
    <mergeCell ref="A51:D51"/>
    <mergeCell ref="E51:AM51"/>
    <mergeCell ref="BB51:BO51"/>
    <mergeCell ref="BP51:BW51"/>
    <mergeCell ref="BX51:CP51"/>
    <mergeCell ref="A52:D52"/>
    <mergeCell ref="E52:AM52"/>
    <mergeCell ref="BB52:BO52"/>
    <mergeCell ref="BP52:BW52"/>
    <mergeCell ref="BX52:CP52"/>
    <mergeCell ref="A49:D49"/>
    <mergeCell ref="E49:AM49"/>
    <mergeCell ref="BB49:BO49"/>
    <mergeCell ref="BP49:BW49"/>
    <mergeCell ref="BX49:CP49"/>
    <mergeCell ref="A50:D50"/>
    <mergeCell ref="E50:AM50"/>
    <mergeCell ref="BB50:BO50"/>
    <mergeCell ref="BP50:BW50"/>
    <mergeCell ref="BX50:CP50"/>
    <mergeCell ref="A1:CP1"/>
    <mergeCell ref="S4:CP4"/>
    <mergeCell ref="AF6:CP6"/>
    <mergeCell ref="A7:CP7"/>
    <mergeCell ref="H8:CP8"/>
    <mergeCell ref="A10:D10"/>
    <mergeCell ref="E10:AM10"/>
    <mergeCell ref="AN10:AT10"/>
    <mergeCell ref="BB10:BO10"/>
    <mergeCell ref="BP10:CA10"/>
    <mergeCell ref="CB10:CP10"/>
    <mergeCell ref="A11:D11"/>
    <mergeCell ref="E11:AM11"/>
    <mergeCell ref="BB11:BO11"/>
    <mergeCell ref="BP11:CA11"/>
    <mergeCell ref="CB11:CP11"/>
    <mergeCell ref="A12:D12"/>
    <mergeCell ref="E12:AM12"/>
    <mergeCell ref="BB12:BO12"/>
    <mergeCell ref="BP12:CA12"/>
    <mergeCell ref="CB12:CP12"/>
    <mergeCell ref="A13:D13"/>
    <mergeCell ref="E13:AM13"/>
    <mergeCell ref="AN13:AT13"/>
    <mergeCell ref="BB13:BO13"/>
    <mergeCell ref="BP13:CA13"/>
    <mergeCell ref="CB13:CP13"/>
    <mergeCell ref="A14:D14"/>
    <mergeCell ref="E14:AM14"/>
    <mergeCell ref="AN14:AT14"/>
    <mergeCell ref="BB14:BO14"/>
    <mergeCell ref="BP14:CA14"/>
    <mergeCell ref="CB14:CP14"/>
    <mergeCell ref="A15:D15"/>
    <mergeCell ref="E15:AM15"/>
    <mergeCell ref="BB15:BO15"/>
    <mergeCell ref="BP15:CA15"/>
    <mergeCell ref="CB15:CP15"/>
    <mergeCell ref="A16:D16"/>
    <mergeCell ref="E16:AM16"/>
    <mergeCell ref="BB16:BO16"/>
    <mergeCell ref="BP16:CA16"/>
    <mergeCell ref="CB16:CP16"/>
    <mergeCell ref="A18:CP18"/>
    <mergeCell ref="S20:CP20"/>
    <mergeCell ref="AF21:CP21"/>
    <mergeCell ref="H23:CP23"/>
    <mergeCell ref="A25:D25"/>
    <mergeCell ref="E25:AM25"/>
    <mergeCell ref="BB25:BO25"/>
    <mergeCell ref="BP25:BW25"/>
    <mergeCell ref="BX25:CP25"/>
    <mergeCell ref="A26:D26"/>
    <mergeCell ref="E26:AM26"/>
    <mergeCell ref="AN26:AU26"/>
    <mergeCell ref="BB26:BO26"/>
    <mergeCell ref="BP26:BW26"/>
    <mergeCell ref="BX26:CP26"/>
    <mergeCell ref="A27:D27"/>
    <mergeCell ref="E27:AM27"/>
    <mergeCell ref="BB27:BO27"/>
    <mergeCell ref="BP27:BW27"/>
    <mergeCell ref="BX27:CP27"/>
    <mergeCell ref="A28:D28"/>
    <mergeCell ref="E28:AM28"/>
    <mergeCell ref="BB28:BO28"/>
    <mergeCell ref="BP28:BW28"/>
    <mergeCell ref="BX28:CP28"/>
    <mergeCell ref="A29:D29"/>
    <mergeCell ref="E29:AM29"/>
    <mergeCell ref="AN29:AT29"/>
    <mergeCell ref="BB29:BO29"/>
    <mergeCell ref="BP29:BW29"/>
    <mergeCell ref="BX29:CP29"/>
    <mergeCell ref="A30:D30"/>
    <mergeCell ref="E30:AM30"/>
    <mergeCell ref="AN30:AT30"/>
    <mergeCell ref="BB30:BO30"/>
    <mergeCell ref="BP30:BW30"/>
    <mergeCell ref="BX30:CP30"/>
    <mergeCell ref="A31:D31"/>
    <mergeCell ref="E31:AM31"/>
    <mergeCell ref="AN31:AT31"/>
    <mergeCell ref="BB31:BO31"/>
    <mergeCell ref="BP31:BW31"/>
    <mergeCell ref="BX31:CP31"/>
    <mergeCell ref="A32:D32"/>
    <mergeCell ref="E32:AM32"/>
    <mergeCell ref="AN32:AT32"/>
    <mergeCell ref="BB32:BO32"/>
    <mergeCell ref="BP32:BW32"/>
    <mergeCell ref="BX32:CP32"/>
    <mergeCell ref="S35:CP35"/>
    <mergeCell ref="AF37:CP37"/>
    <mergeCell ref="H38:CP38"/>
    <mergeCell ref="A40:D40"/>
    <mergeCell ref="E40:AM40"/>
    <mergeCell ref="AN40:AU43"/>
    <mergeCell ref="BB40:BO40"/>
    <mergeCell ref="BP40:BW40"/>
    <mergeCell ref="BX40:CP40"/>
    <mergeCell ref="A41:D41"/>
    <mergeCell ref="E41:AM41"/>
    <mergeCell ref="BB41:BO41"/>
    <mergeCell ref="BP41:BW41"/>
    <mergeCell ref="BX41:CP41"/>
    <mergeCell ref="A42:D42"/>
    <mergeCell ref="E42:AM42"/>
    <mergeCell ref="BB42:BO42"/>
    <mergeCell ref="BP42:BW42"/>
    <mergeCell ref="BX42:CP42"/>
    <mergeCell ref="A43:D43"/>
    <mergeCell ref="E43:AM43"/>
    <mergeCell ref="BB43:BO43"/>
    <mergeCell ref="BP43:BW43"/>
    <mergeCell ref="BX43:CP43"/>
    <mergeCell ref="A44:D44"/>
    <mergeCell ref="E44:AM44"/>
    <mergeCell ref="AN44:AU44"/>
    <mergeCell ref="BB44:BO44"/>
    <mergeCell ref="BP44:BW44"/>
    <mergeCell ref="BX44:CP44"/>
    <mergeCell ref="A45:D45"/>
    <mergeCell ref="E45:AM45"/>
    <mergeCell ref="BB45:BO45"/>
    <mergeCell ref="BP45:BW45"/>
    <mergeCell ref="BX45:CP45"/>
    <mergeCell ref="A46:D46"/>
    <mergeCell ref="E46:AM46"/>
    <mergeCell ref="BB46:BO46"/>
    <mergeCell ref="BP46:BW46"/>
    <mergeCell ref="BX46:CP46"/>
    <mergeCell ref="A47:D47"/>
    <mergeCell ref="E47:AM47"/>
    <mergeCell ref="AN47:AU47"/>
    <mergeCell ref="BB47:BO47"/>
    <mergeCell ref="BP47:BW47"/>
    <mergeCell ref="BX47:CP47"/>
    <mergeCell ref="A48:D48"/>
    <mergeCell ref="E48:AM48"/>
    <mergeCell ref="AN48:AU48"/>
    <mergeCell ref="BB48:BO48"/>
    <mergeCell ref="BP48:BW48"/>
    <mergeCell ref="BX48:CP48"/>
    <mergeCell ref="A58:D58"/>
    <mergeCell ref="E58:AM58"/>
    <mergeCell ref="BB58:BO58"/>
    <mergeCell ref="BP58:BW58"/>
    <mergeCell ref="BX58:CP58"/>
    <mergeCell ref="S77:CP77"/>
    <mergeCell ref="BX64:CP64"/>
    <mergeCell ref="A65:D65"/>
    <mergeCell ref="E65:AM65"/>
    <mergeCell ref="BB65:BO65"/>
    <mergeCell ref="AH79:CP79"/>
    <mergeCell ref="A81:D81"/>
    <mergeCell ref="E81:AM81"/>
    <mergeCell ref="AN81:AU84"/>
    <mergeCell ref="BB81:BO81"/>
    <mergeCell ref="BP81:BW81"/>
    <mergeCell ref="BX81:CP81"/>
    <mergeCell ref="A82:D82"/>
    <mergeCell ref="E82:AM82"/>
    <mergeCell ref="BB82:BO82"/>
    <mergeCell ref="BP82:BW82"/>
    <mergeCell ref="BX82:CP82"/>
    <mergeCell ref="A83:D83"/>
    <mergeCell ref="E83:AM83"/>
    <mergeCell ref="BB83:BO83"/>
    <mergeCell ref="BP83:BW83"/>
    <mergeCell ref="BX83:CP83"/>
    <mergeCell ref="A84:D84"/>
    <mergeCell ref="E84:AM84"/>
    <mergeCell ref="BB84:BO84"/>
    <mergeCell ref="BP84:BW84"/>
    <mergeCell ref="BX84:CP84"/>
    <mergeCell ref="A85:D85"/>
    <mergeCell ref="E85:AM85"/>
    <mergeCell ref="AN85:AU85"/>
    <mergeCell ref="BB85:BO85"/>
    <mergeCell ref="BP85:BW85"/>
    <mergeCell ref="BX85:CP85"/>
    <mergeCell ref="A86:D86"/>
    <mergeCell ref="E86:AM86"/>
    <mergeCell ref="BB86:BO86"/>
    <mergeCell ref="BX86:CP86"/>
    <mergeCell ref="A87:D87"/>
    <mergeCell ref="E87:AM87"/>
    <mergeCell ref="BB87:BO87"/>
    <mergeCell ref="BP87:BW87"/>
    <mergeCell ref="BX87:CP87"/>
    <mergeCell ref="A88:D88"/>
    <mergeCell ref="E88:AM88"/>
    <mergeCell ref="AN88:AU88"/>
    <mergeCell ref="BB88:BO88"/>
    <mergeCell ref="BP88:BW88"/>
    <mergeCell ref="BX88:CP88"/>
    <mergeCell ref="A89:D89"/>
    <mergeCell ref="E89:AM89"/>
    <mergeCell ref="AN89:AU89"/>
    <mergeCell ref="BB89:BO89"/>
    <mergeCell ref="BP89:BW89"/>
    <mergeCell ref="BX89:CP89"/>
    <mergeCell ref="A91:CP91"/>
    <mergeCell ref="A92:CP92"/>
    <mergeCell ref="S93:CP93"/>
    <mergeCell ref="AH95:CP95"/>
    <mergeCell ref="A97:D97"/>
    <mergeCell ref="E97:AM97"/>
    <mergeCell ref="AN97:AU99"/>
    <mergeCell ref="BB97:BO97"/>
    <mergeCell ref="BP97:CA97"/>
    <mergeCell ref="CB97:CP97"/>
    <mergeCell ref="A98:D98"/>
    <mergeCell ref="E98:AM98"/>
    <mergeCell ref="BB98:BO98"/>
    <mergeCell ref="BP98:CA98"/>
    <mergeCell ref="CB98:CP98"/>
    <mergeCell ref="A99:D99"/>
    <mergeCell ref="E99:AM99"/>
    <mergeCell ref="BB99:BO99"/>
    <mergeCell ref="BP99:CA99"/>
    <mergeCell ref="CB99:CP99"/>
    <mergeCell ref="A100:D100"/>
    <mergeCell ref="E100:AM100"/>
    <mergeCell ref="AN100:AT100"/>
    <mergeCell ref="BB100:BO100"/>
    <mergeCell ref="BP100:CA100"/>
    <mergeCell ref="CB100:CP100"/>
    <mergeCell ref="A101:D101"/>
    <mergeCell ref="E101:AM101"/>
    <mergeCell ref="AN101:AT101"/>
    <mergeCell ref="BB101:BO101"/>
    <mergeCell ref="BP101:CA101"/>
    <mergeCell ref="CB101:CP101"/>
    <mergeCell ref="A102:D102"/>
    <mergeCell ref="E102:AM102"/>
    <mergeCell ref="BB102:BO102"/>
    <mergeCell ref="BP102:CA102"/>
    <mergeCell ref="CB102:CP102"/>
    <mergeCell ref="A103:D103"/>
    <mergeCell ref="E103:AM103"/>
    <mergeCell ref="AN103:AT103"/>
    <mergeCell ref="BB103:BO103"/>
    <mergeCell ref="BP103:CA103"/>
    <mergeCell ref="CB103:CP103"/>
    <mergeCell ref="A105:CP105"/>
    <mergeCell ref="A106:CP106"/>
    <mergeCell ref="S108:CP108"/>
    <mergeCell ref="AH110:CP110"/>
    <mergeCell ref="A112:D112"/>
    <mergeCell ref="E112:AM112"/>
    <mergeCell ref="AN112:AT114"/>
    <mergeCell ref="BB112:BO112"/>
    <mergeCell ref="BP112:CA112"/>
    <mergeCell ref="CB112:CP112"/>
    <mergeCell ref="A113:D113"/>
    <mergeCell ref="E113:AM113"/>
    <mergeCell ref="BB113:BO113"/>
    <mergeCell ref="BP113:CA113"/>
    <mergeCell ref="CB113:CP113"/>
    <mergeCell ref="A117:D117"/>
    <mergeCell ref="A114:D114"/>
    <mergeCell ref="E114:AM114"/>
    <mergeCell ref="BB114:BO114"/>
    <mergeCell ref="BP114:CA114"/>
    <mergeCell ref="CB114:CP114"/>
    <mergeCell ref="A115:D115"/>
    <mergeCell ref="E115:AM115"/>
    <mergeCell ref="AN115:AT115"/>
    <mergeCell ref="BB115:BO115"/>
    <mergeCell ref="CB115:CP115"/>
    <mergeCell ref="A116:D116"/>
    <mergeCell ref="E116:AM116"/>
    <mergeCell ref="AN116:AT116"/>
    <mergeCell ref="BB116:BO116"/>
    <mergeCell ref="BP116:CA116"/>
    <mergeCell ref="CB116:CP116"/>
    <mergeCell ref="BP115:CA115"/>
    <mergeCell ref="E117:AM117"/>
    <mergeCell ref="BB117:BO117"/>
    <mergeCell ref="BP117:CA117"/>
    <mergeCell ref="CB117:CP117"/>
    <mergeCell ref="A118:D118"/>
    <mergeCell ref="E118:AM118"/>
    <mergeCell ref="AN118:AT118"/>
    <mergeCell ref="BB118:BO118"/>
    <mergeCell ref="BP118:CA118"/>
    <mergeCell ref="CB118:CP118"/>
    <mergeCell ref="BP70:BW70"/>
    <mergeCell ref="AN71:AU71"/>
    <mergeCell ref="S60:CP60"/>
    <mergeCell ref="AH62:CP62"/>
    <mergeCell ref="A64:D64"/>
    <mergeCell ref="E64:AM64"/>
    <mergeCell ref="AN64:AU67"/>
    <mergeCell ref="BB64:BO64"/>
    <mergeCell ref="BP64:BW64"/>
    <mergeCell ref="BB68:BO68"/>
    <mergeCell ref="BP68:BW68"/>
    <mergeCell ref="BP65:BW65"/>
    <mergeCell ref="BX65:CP65"/>
    <mergeCell ref="A66:D66"/>
    <mergeCell ref="E66:AM66"/>
    <mergeCell ref="BB66:BO66"/>
    <mergeCell ref="BP66:BW66"/>
    <mergeCell ref="BX66:CP66"/>
    <mergeCell ref="BB70:BO70"/>
    <mergeCell ref="BX70:CP70"/>
    <mergeCell ref="A67:D67"/>
    <mergeCell ref="E67:AM67"/>
    <mergeCell ref="BB67:BO67"/>
    <mergeCell ref="BP67:BW67"/>
    <mergeCell ref="BX67:CP67"/>
    <mergeCell ref="A68:D68"/>
    <mergeCell ref="E68:AM68"/>
    <mergeCell ref="AN68:AU68"/>
    <mergeCell ref="AN72:AU72"/>
    <mergeCell ref="BB72:BO72"/>
    <mergeCell ref="BP72:BW72"/>
    <mergeCell ref="BX68:CP68"/>
    <mergeCell ref="A69:D69"/>
    <mergeCell ref="E69:AM69"/>
    <mergeCell ref="BB69:BO69"/>
    <mergeCell ref="BX69:CP69"/>
    <mergeCell ref="A70:D70"/>
    <mergeCell ref="E70:AM70"/>
    <mergeCell ref="BX72:CP72"/>
    <mergeCell ref="H63:CP63"/>
    <mergeCell ref="AN69:AU69"/>
    <mergeCell ref="A71:D71"/>
    <mergeCell ref="E71:AM71"/>
    <mergeCell ref="BB71:BO71"/>
    <mergeCell ref="BP71:BW71"/>
    <mergeCell ref="BX71:CP71"/>
    <mergeCell ref="A72:D72"/>
    <mergeCell ref="E72:AM7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109"/>
  <sheetViews>
    <sheetView zoomScalePageLayoutView="0" workbookViewId="0" topLeftCell="A68">
      <selection activeCell="CP105" sqref="CP105"/>
    </sheetView>
  </sheetViews>
  <sheetFormatPr defaultColWidth="1.12109375" defaultRowHeight="12.75"/>
  <cols>
    <col min="1" max="31" width="1.12109375" style="74" customWidth="1"/>
    <col min="32" max="32" width="0.6171875" style="74" customWidth="1"/>
    <col min="33" max="35" width="1.12109375" style="74" hidden="1" customWidth="1"/>
    <col min="36" max="36" width="8.25390625" style="74" customWidth="1"/>
    <col min="37" max="37" width="1.12109375" style="74" customWidth="1"/>
    <col min="38" max="40" width="1.12109375" style="74" hidden="1" customWidth="1"/>
    <col min="41" max="45" width="1.12109375" style="74" customWidth="1"/>
    <col min="46" max="46" width="4.625" style="74" customWidth="1"/>
    <col min="47" max="47" width="1.12109375" style="74" hidden="1" customWidth="1"/>
    <col min="48" max="66" width="1.12109375" style="74" customWidth="1"/>
    <col min="67" max="67" width="0.2421875" style="74" customWidth="1"/>
    <col min="68" max="68" width="1.12109375" style="74" hidden="1" customWidth="1"/>
    <col min="69" max="77" width="1.12109375" style="74" customWidth="1"/>
    <col min="78" max="78" width="3.00390625" style="74" customWidth="1"/>
    <col min="79" max="81" width="1.12109375" style="74" hidden="1" customWidth="1"/>
    <col min="82" max="96" width="1.12109375" style="74" customWidth="1"/>
    <col min="97" max="97" width="8.25390625" style="74" bestFit="1" customWidth="1"/>
    <col min="98" max="16384" width="1.12109375" style="74" customWidth="1"/>
  </cols>
  <sheetData>
    <row r="1" spans="1:81" s="71" customFormat="1" ht="15.75">
      <c r="A1" s="442" t="s">
        <v>490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</row>
    <row r="2" spans="1:81" s="73" customFormat="1" ht="6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</row>
    <row r="3" spans="1:81" s="71" customFormat="1" ht="15.75">
      <c r="A3" s="71" t="s">
        <v>351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52" t="s">
        <v>491</v>
      </c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</row>
    <row r="4" spans="1:81" s="73" customFormat="1" ht="6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</row>
    <row r="5" spans="1:95" s="80" customFormat="1" ht="44.25" customHeight="1" thickBot="1">
      <c r="A5" s="108" t="s">
        <v>410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532" t="s">
        <v>354</v>
      </c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</row>
    <row r="6" spans="1:95" s="71" customFormat="1" ht="15.75">
      <c r="A6" s="71" t="s">
        <v>459</v>
      </c>
      <c r="B6" s="70"/>
      <c r="C6" s="70"/>
      <c r="D6" s="70"/>
      <c r="E6" s="70"/>
      <c r="F6" s="70"/>
      <c r="G6" s="70"/>
      <c r="H6" s="562" t="s">
        <v>586</v>
      </c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563"/>
      <c r="BI6" s="563"/>
      <c r="BJ6" s="563"/>
      <c r="BK6" s="563"/>
      <c r="BL6" s="563"/>
      <c r="BM6" s="563"/>
      <c r="BN6" s="563"/>
      <c r="BO6" s="563"/>
      <c r="BP6" s="563"/>
      <c r="BQ6" s="563"/>
      <c r="BR6" s="563"/>
      <c r="BS6" s="563"/>
      <c r="BT6" s="563"/>
      <c r="BU6" s="563"/>
      <c r="BV6" s="563"/>
      <c r="BW6" s="563"/>
      <c r="BX6" s="563"/>
      <c r="BY6" s="563"/>
      <c r="BZ6" s="563"/>
      <c r="CA6" s="563"/>
      <c r="CB6" s="563"/>
      <c r="CC6" s="563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</row>
    <row r="7" spans="2:81" s="71" customFormat="1" ht="6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</row>
    <row r="8" spans="1:81" s="71" customFormat="1" ht="15.75">
      <c r="A8" s="442" t="s">
        <v>492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</row>
    <row r="9" ht="5.25" customHeight="1"/>
    <row r="10" spans="1:81" ht="12.75">
      <c r="A10" s="403" t="s">
        <v>357</v>
      </c>
      <c r="B10" s="404"/>
      <c r="C10" s="404"/>
      <c r="D10" s="405"/>
      <c r="E10" s="403" t="s">
        <v>390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  <c r="AJ10" s="553" t="s">
        <v>407</v>
      </c>
      <c r="AK10" s="403" t="s">
        <v>392</v>
      </c>
      <c r="AL10" s="404"/>
      <c r="AM10" s="404"/>
      <c r="AN10" s="404"/>
      <c r="AO10" s="404"/>
      <c r="AP10" s="404"/>
      <c r="AQ10" s="404"/>
      <c r="AR10" s="404"/>
      <c r="AS10" s="404"/>
      <c r="AT10" s="404"/>
      <c r="AU10" s="405"/>
      <c r="AV10" s="403" t="s">
        <v>392</v>
      </c>
      <c r="AW10" s="404"/>
      <c r="AX10" s="404"/>
      <c r="AY10" s="404"/>
      <c r="AZ10" s="404"/>
      <c r="BA10" s="404"/>
      <c r="BB10" s="404"/>
      <c r="BC10" s="404"/>
      <c r="BD10" s="404"/>
      <c r="BE10" s="405"/>
      <c r="BF10" s="403" t="s">
        <v>493</v>
      </c>
      <c r="BG10" s="404"/>
      <c r="BH10" s="404"/>
      <c r="BI10" s="404"/>
      <c r="BJ10" s="404"/>
      <c r="BK10" s="404"/>
      <c r="BL10" s="404"/>
      <c r="BM10" s="404"/>
      <c r="BN10" s="404"/>
      <c r="BO10" s="404"/>
      <c r="BP10" s="405"/>
      <c r="BQ10" s="403" t="s">
        <v>394</v>
      </c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5"/>
    </row>
    <row r="11" spans="1:81" ht="12.75">
      <c r="A11" s="399" t="s">
        <v>365</v>
      </c>
      <c r="B11" s="400"/>
      <c r="C11" s="400"/>
      <c r="D11" s="401"/>
      <c r="E11" s="399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554"/>
      <c r="AK11" s="399" t="s">
        <v>494</v>
      </c>
      <c r="AL11" s="400"/>
      <c r="AM11" s="400"/>
      <c r="AN11" s="400"/>
      <c r="AO11" s="400"/>
      <c r="AP11" s="400"/>
      <c r="AQ11" s="400"/>
      <c r="AR11" s="400"/>
      <c r="AS11" s="400"/>
      <c r="AT11" s="400"/>
      <c r="AU11" s="401"/>
      <c r="AV11" s="399" t="s">
        <v>495</v>
      </c>
      <c r="AW11" s="400"/>
      <c r="AX11" s="400"/>
      <c r="AY11" s="400"/>
      <c r="AZ11" s="400"/>
      <c r="BA11" s="400"/>
      <c r="BB11" s="400"/>
      <c r="BC11" s="400"/>
      <c r="BD11" s="400"/>
      <c r="BE11" s="401"/>
      <c r="BF11" s="399" t="s">
        <v>496</v>
      </c>
      <c r="BG11" s="400"/>
      <c r="BH11" s="400"/>
      <c r="BI11" s="400"/>
      <c r="BJ11" s="400"/>
      <c r="BK11" s="400"/>
      <c r="BL11" s="400"/>
      <c r="BM11" s="400"/>
      <c r="BN11" s="400"/>
      <c r="BO11" s="400"/>
      <c r="BP11" s="401"/>
      <c r="BQ11" s="399" t="s">
        <v>398</v>
      </c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1"/>
    </row>
    <row r="12" spans="1:81" ht="12.75">
      <c r="A12" s="399"/>
      <c r="B12" s="400"/>
      <c r="C12" s="400"/>
      <c r="D12" s="401"/>
      <c r="E12" s="399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1"/>
      <c r="AJ12" s="554"/>
      <c r="AK12" s="399"/>
      <c r="AL12" s="400"/>
      <c r="AM12" s="400"/>
      <c r="AN12" s="400"/>
      <c r="AO12" s="400"/>
      <c r="AP12" s="400"/>
      <c r="AQ12" s="400"/>
      <c r="AR12" s="400"/>
      <c r="AS12" s="400"/>
      <c r="AT12" s="400"/>
      <c r="AU12" s="401"/>
      <c r="AV12" s="399" t="s">
        <v>497</v>
      </c>
      <c r="AW12" s="400"/>
      <c r="AX12" s="400"/>
      <c r="AY12" s="400"/>
      <c r="AZ12" s="400"/>
      <c r="BA12" s="400"/>
      <c r="BB12" s="400"/>
      <c r="BC12" s="400"/>
      <c r="BD12" s="400"/>
      <c r="BE12" s="401"/>
      <c r="BF12" s="399" t="s">
        <v>416</v>
      </c>
      <c r="BG12" s="400"/>
      <c r="BH12" s="400"/>
      <c r="BI12" s="400"/>
      <c r="BJ12" s="400"/>
      <c r="BK12" s="400"/>
      <c r="BL12" s="400"/>
      <c r="BM12" s="400"/>
      <c r="BN12" s="400"/>
      <c r="BO12" s="400"/>
      <c r="BP12" s="401"/>
      <c r="BQ12" s="399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1"/>
    </row>
    <row r="13" spans="1:81" ht="0.75" customHeight="1">
      <c r="A13" s="388"/>
      <c r="B13" s="389"/>
      <c r="C13" s="389"/>
      <c r="D13" s="390"/>
      <c r="E13" s="388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90"/>
      <c r="AJ13" s="129"/>
      <c r="AK13" s="388"/>
      <c r="AL13" s="389"/>
      <c r="AM13" s="389"/>
      <c r="AN13" s="389"/>
      <c r="AO13" s="389"/>
      <c r="AP13" s="389"/>
      <c r="AQ13" s="389"/>
      <c r="AR13" s="389"/>
      <c r="AS13" s="389"/>
      <c r="AT13" s="389"/>
      <c r="AU13" s="390"/>
      <c r="AV13" s="388"/>
      <c r="AW13" s="389"/>
      <c r="AX13" s="389"/>
      <c r="AY13" s="389"/>
      <c r="AZ13" s="389"/>
      <c r="BA13" s="389"/>
      <c r="BB13" s="389"/>
      <c r="BC13" s="389"/>
      <c r="BD13" s="389"/>
      <c r="BE13" s="390"/>
      <c r="BF13" s="388"/>
      <c r="BG13" s="389"/>
      <c r="BH13" s="389"/>
      <c r="BI13" s="389"/>
      <c r="BJ13" s="389"/>
      <c r="BK13" s="389"/>
      <c r="BL13" s="389"/>
      <c r="BM13" s="389"/>
      <c r="BN13" s="389"/>
      <c r="BO13" s="389"/>
      <c r="BP13" s="390"/>
      <c r="BQ13" s="388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90"/>
    </row>
    <row r="14" spans="1:81" ht="12.75">
      <c r="A14" s="388">
        <v>1</v>
      </c>
      <c r="B14" s="389"/>
      <c r="C14" s="389"/>
      <c r="D14" s="390"/>
      <c r="E14" s="388">
        <v>2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90"/>
      <c r="AJ14" s="129">
        <v>3</v>
      </c>
      <c r="AK14" s="391">
        <v>4</v>
      </c>
      <c r="AL14" s="392"/>
      <c r="AM14" s="392"/>
      <c r="AN14" s="392"/>
      <c r="AO14" s="392"/>
      <c r="AP14" s="392"/>
      <c r="AQ14" s="392"/>
      <c r="AR14" s="392"/>
      <c r="AS14" s="392"/>
      <c r="AT14" s="392"/>
      <c r="AU14" s="433"/>
      <c r="AV14" s="388">
        <v>5</v>
      </c>
      <c r="AW14" s="389"/>
      <c r="AX14" s="389"/>
      <c r="AY14" s="389"/>
      <c r="AZ14" s="389"/>
      <c r="BA14" s="389"/>
      <c r="BB14" s="389"/>
      <c r="BC14" s="389"/>
      <c r="BD14" s="389"/>
      <c r="BE14" s="390"/>
      <c r="BF14" s="388">
        <v>6</v>
      </c>
      <c r="BG14" s="389"/>
      <c r="BH14" s="389"/>
      <c r="BI14" s="389"/>
      <c r="BJ14" s="389"/>
      <c r="BK14" s="389"/>
      <c r="BL14" s="389"/>
      <c r="BM14" s="389"/>
      <c r="BN14" s="389"/>
      <c r="BO14" s="389"/>
      <c r="BP14" s="390"/>
      <c r="BQ14" s="388">
        <v>7</v>
      </c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90"/>
    </row>
    <row r="15" spans="1:81" ht="25.5" customHeight="1">
      <c r="A15" s="376">
        <v>1</v>
      </c>
      <c r="B15" s="377"/>
      <c r="C15" s="377"/>
      <c r="D15" s="378"/>
      <c r="E15" s="393" t="s">
        <v>498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5"/>
      <c r="AJ15" s="130">
        <v>221</v>
      </c>
      <c r="AK15" s="382">
        <v>3</v>
      </c>
      <c r="AL15" s="383"/>
      <c r="AM15" s="383"/>
      <c r="AN15" s="383"/>
      <c r="AO15" s="383"/>
      <c r="AP15" s="383"/>
      <c r="AQ15" s="383"/>
      <c r="AR15" s="383"/>
      <c r="AS15" s="383"/>
      <c r="AT15" s="383"/>
      <c r="AU15" s="384"/>
      <c r="AV15" s="415">
        <v>12</v>
      </c>
      <c r="AW15" s="416"/>
      <c r="AX15" s="416"/>
      <c r="AY15" s="416"/>
      <c r="AZ15" s="416"/>
      <c r="BA15" s="416"/>
      <c r="BB15" s="416"/>
      <c r="BC15" s="416"/>
      <c r="BD15" s="416"/>
      <c r="BE15" s="417"/>
      <c r="BF15" s="415">
        <v>500</v>
      </c>
      <c r="BG15" s="416"/>
      <c r="BH15" s="416"/>
      <c r="BI15" s="416"/>
      <c r="BJ15" s="416"/>
      <c r="BK15" s="416"/>
      <c r="BL15" s="416"/>
      <c r="BM15" s="416"/>
      <c r="BN15" s="416"/>
      <c r="BO15" s="416"/>
      <c r="BP15" s="417"/>
      <c r="BQ15" s="424">
        <f>AK15*AV15*BF15</f>
        <v>18000</v>
      </c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6"/>
    </row>
    <row r="16" spans="1:81" ht="12.75">
      <c r="A16" s="376">
        <v>2</v>
      </c>
      <c r="B16" s="377"/>
      <c r="C16" s="377"/>
      <c r="D16" s="378"/>
      <c r="E16" s="376" t="s">
        <v>499</v>
      </c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8"/>
      <c r="AJ16" s="131">
        <v>221</v>
      </c>
      <c r="AK16" s="382">
        <v>4.2889</v>
      </c>
      <c r="AL16" s="383"/>
      <c r="AM16" s="383"/>
      <c r="AN16" s="383"/>
      <c r="AO16" s="383"/>
      <c r="AP16" s="383"/>
      <c r="AQ16" s="383"/>
      <c r="AR16" s="383"/>
      <c r="AS16" s="383"/>
      <c r="AT16" s="383"/>
      <c r="AU16" s="384"/>
      <c r="AV16" s="415">
        <v>12</v>
      </c>
      <c r="AW16" s="416"/>
      <c r="AX16" s="416"/>
      <c r="AY16" s="416"/>
      <c r="AZ16" s="416"/>
      <c r="BA16" s="416"/>
      <c r="BB16" s="416"/>
      <c r="BC16" s="416"/>
      <c r="BD16" s="416"/>
      <c r="BE16" s="417"/>
      <c r="BF16" s="424">
        <v>3000</v>
      </c>
      <c r="BG16" s="425"/>
      <c r="BH16" s="425"/>
      <c r="BI16" s="425"/>
      <c r="BJ16" s="425"/>
      <c r="BK16" s="425"/>
      <c r="BL16" s="425"/>
      <c r="BM16" s="425"/>
      <c r="BN16" s="425"/>
      <c r="BO16" s="425"/>
      <c r="BP16" s="426"/>
      <c r="BQ16" s="424">
        <v>154400</v>
      </c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6"/>
    </row>
    <row r="17" spans="1:81" ht="12.75">
      <c r="A17" s="376">
        <v>3</v>
      </c>
      <c r="B17" s="377"/>
      <c r="C17" s="377"/>
      <c r="D17" s="378"/>
      <c r="E17" s="376" t="s">
        <v>596</v>
      </c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8"/>
      <c r="AJ17" s="131">
        <v>346</v>
      </c>
      <c r="AK17" s="147"/>
      <c r="AL17" s="106"/>
      <c r="AM17" s="106"/>
      <c r="AN17" s="106"/>
      <c r="AO17" s="106"/>
      <c r="AP17" s="106"/>
      <c r="AQ17" s="106"/>
      <c r="AR17" s="106"/>
      <c r="AS17" s="106"/>
      <c r="AT17" s="106"/>
      <c r="AU17" s="148"/>
      <c r="AV17" s="415">
        <v>50</v>
      </c>
      <c r="AW17" s="416"/>
      <c r="AX17" s="416"/>
      <c r="AY17" s="416"/>
      <c r="AZ17" s="416"/>
      <c r="BA17" s="416"/>
      <c r="BB17" s="416"/>
      <c r="BC17" s="416"/>
      <c r="BD17" s="416"/>
      <c r="BE17" s="417"/>
      <c r="BF17" s="424">
        <v>40</v>
      </c>
      <c r="BG17" s="425"/>
      <c r="BH17" s="425"/>
      <c r="BI17" s="425"/>
      <c r="BJ17" s="425"/>
      <c r="BK17" s="425"/>
      <c r="BL17" s="425"/>
      <c r="BM17" s="425"/>
      <c r="BN17" s="425"/>
      <c r="BO17" s="425"/>
      <c r="BP17" s="426"/>
      <c r="BQ17" s="424">
        <f>AV17*BF17</f>
        <v>2000</v>
      </c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6"/>
    </row>
    <row r="18" spans="1:81" ht="12.75">
      <c r="A18" s="376"/>
      <c r="B18" s="377"/>
      <c r="C18" s="377"/>
      <c r="D18" s="378"/>
      <c r="E18" s="382" t="s">
        <v>388</v>
      </c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4"/>
      <c r="AJ18" s="132" t="s">
        <v>35</v>
      </c>
      <c r="AK18" s="396" t="s">
        <v>35</v>
      </c>
      <c r="AL18" s="397"/>
      <c r="AM18" s="397"/>
      <c r="AN18" s="397"/>
      <c r="AO18" s="397"/>
      <c r="AP18" s="397"/>
      <c r="AQ18" s="397"/>
      <c r="AR18" s="397"/>
      <c r="AS18" s="397"/>
      <c r="AT18" s="397"/>
      <c r="AU18" s="398"/>
      <c r="AV18" s="412" t="s">
        <v>35</v>
      </c>
      <c r="AW18" s="413"/>
      <c r="AX18" s="413"/>
      <c r="AY18" s="413"/>
      <c r="AZ18" s="413"/>
      <c r="BA18" s="413"/>
      <c r="BB18" s="413"/>
      <c r="BC18" s="413"/>
      <c r="BD18" s="413"/>
      <c r="BE18" s="414"/>
      <c r="BF18" s="412" t="s">
        <v>35</v>
      </c>
      <c r="BG18" s="413"/>
      <c r="BH18" s="413"/>
      <c r="BI18" s="413"/>
      <c r="BJ18" s="413"/>
      <c r="BK18" s="413"/>
      <c r="BL18" s="413"/>
      <c r="BM18" s="413"/>
      <c r="BN18" s="413"/>
      <c r="BO18" s="413"/>
      <c r="BP18" s="414"/>
      <c r="BQ18" s="522">
        <f>SUM(BQ15:BR17)</f>
        <v>174400</v>
      </c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2"/>
    </row>
    <row r="19" s="69" customFormat="1" ht="15.75"/>
    <row r="20" spans="1:81" s="71" customFormat="1" ht="15.75">
      <c r="A20" s="442" t="s">
        <v>500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</row>
    <row r="22" spans="1:81" ht="12.75">
      <c r="A22" s="403" t="s">
        <v>357</v>
      </c>
      <c r="B22" s="404"/>
      <c r="C22" s="404"/>
      <c r="D22" s="405"/>
      <c r="E22" s="403" t="s">
        <v>390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133"/>
      <c r="AH22" s="133"/>
      <c r="AI22" s="133"/>
      <c r="AJ22" s="403" t="s">
        <v>407</v>
      </c>
      <c r="AK22" s="404"/>
      <c r="AL22" s="404"/>
      <c r="AM22" s="404"/>
      <c r="AN22" s="405"/>
      <c r="AO22" s="403" t="s">
        <v>392</v>
      </c>
      <c r="AP22" s="404"/>
      <c r="AQ22" s="404"/>
      <c r="AR22" s="404"/>
      <c r="AS22" s="404"/>
      <c r="AT22" s="404"/>
      <c r="AU22" s="404"/>
      <c r="AV22" s="404"/>
      <c r="AW22" s="405"/>
      <c r="AX22" s="403" t="s">
        <v>501</v>
      </c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5"/>
      <c r="BK22" s="403" t="s">
        <v>394</v>
      </c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5"/>
    </row>
    <row r="23" spans="1:81" ht="12.75">
      <c r="A23" s="399" t="s">
        <v>365</v>
      </c>
      <c r="B23" s="400"/>
      <c r="C23" s="400"/>
      <c r="D23" s="401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399"/>
      <c r="AK23" s="400"/>
      <c r="AL23" s="400"/>
      <c r="AM23" s="400"/>
      <c r="AN23" s="401"/>
      <c r="AO23" s="399" t="s">
        <v>502</v>
      </c>
      <c r="AP23" s="560"/>
      <c r="AQ23" s="560"/>
      <c r="AR23" s="560"/>
      <c r="AS23" s="560"/>
      <c r="AT23" s="560"/>
      <c r="AU23" s="560"/>
      <c r="AV23" s="560"/>
      <c r="AW23" s="561"/>
      <c r="AX23" s="399" t="s">
        <v>503</v>
      </c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1"/>
      <c r="BK23" s="399" t="s">
        <v>504</v>
      </c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1"/>
    </row>
    <row r="24" spans="1:81" ht="12.75">
      <c r="A24" s="399"/>
      <c r="B24" s="400"/>
      <c r="C24" s="400"/>
      <c r="D24" s="401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388"/>
      <c r="AK24" s="389"/>
      <c r="AL24" s="389"/>
      <c r="AM24" s="389"/>
      <c r="AN24" s="390"/>
      <c r="AO24" s="399" t="s">
        <v>505</v>
      </c>
      <c r="AP24" s="400"/>
      <c r="AQ24" s="400"/>
      <c r="AR24" s="400"/>
      <c r="AS24" s="400"/>
      <c r="AT24" s="400"/>
      <c r="AU24" s="400"/>
      <c r="AV24" s="400"/>
      <c r="AW24" s="401"/>
      <c r="AX24" s="399" t="s">
        <v>416</v>
      </c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1"/>
      <c r="BK24" s="399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1"/>
    </row>
    <row r="25" spans="1:81" ht="12.75" hidden="1">
      <c r="A25" s="399"/>
      <c r="B25" s="400"/>
      <c r="C25" s="400"/>
      <c r="D25" s="401"/>
      <c r="E25" s="399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1"/>
      <c r="AO25" s="399"/>
      <c r="AP25" s="400"/>
      <c r="AQ25" s="400"/>
      <c r="AR25" s="400"/>
      <c r="AS25" s="400"/>
      <c r="AT25" s="400"/>
      <c r="AU25" s="400"/>
      <c r="AV25" s="400"/>
      <c r="AW25" s="401"/>
      <c r="AX25" s="399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1"/>
      <c r="BK25" s="399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1"/>
    </row>
    <row r="26" spans="1:81" ht="12.75">
      <c r="A26" s="391">
        <v>1</v>
      </c>
      <c r="B26" s="392"/>
      <c r="C26" s="392"/>
      <c r="D26" s="433"/>
      <c r="E26" s="391">
        <v>2</v>
      </c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136"/>
      <c r="AH26" s="136"/>
      <c r="AI26" s="136"/>
      <c r="AJ26" s="391">
        <v>3</v>
      </c>
      <c r="AK26" s="392"/>
      <c r="AL26" s="392"/>
      <c r="AM26" s="392"/>
      <c r="AN26" s="433"/>
      <c r="AO26" s="391">
        <v>4</v>
      </c>
      <c r="AP26" s="392"/>
      <c r="AQ26" s="392"/>
      <c r="AR26" s="392"/>
      <c r="AS26" s="392"/>
      <c r="AT26" s="392"/>
      <c r="AU26" s="392"/>
      <c r="AV26" s="392"/>
      <c r="AW26" s="433"/>
      <c r="AX26" s="391">
        <v>5</v>
      </c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433"/>
      <c r="BK26" s="391">
        <v>6</v>
      </c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433"/>
    </row>
    <row r="27" spans="1:81" ht="23.25" customHeight="1">
      <c r="A27" s="376">
        <v>1</v>
      </c>
      <c r="B27" s="377"/>
      <c r="C27" s="377"/>
      <c r="D27" s="378"/>
      <c r="E27" s="393" t="s">
        <v>506</v>
      </c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137"/>
      <c r="AH27" s="137"/>
      <c r="AI27" s="137"/>
      <c r="AJ27" s="511">
        <v>222</v>
      </c>
      <c r="AK27" s="512"/>
      <c r="AL27" s="512"/>
      <c r="AM27" s="512"/>
      <c r="AN27" s="559"/>
      <c r="AO27" s="382">
        <v>1</v>
      </c>
      <c r="AP27" s="383"/>
      <c r="AQ27" s="383"/>
      <c r="AR27" s="383"/>
      <c r="AS27" s="383"/>
      <c r="AT27" s="383"/>
      <c r="AU27" s="383"/>
      <c r="AV27" s="383"/>
      <c r="AW27" s="384"/>
      <c r="AX27" s="415">
        <v>0</v>
      </c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7"/>
      <c r="BK27" s="547">
        <f>AO27*AX27</f>
        <v>0</v>
      </c>
      <c r="BL27" s="548"/>
      <c r="BM27" s="548"/>
      <c r="BN27" s="548"/>
      <c r="BO27" s="548"/>
      <c r="BP27" s="548"/>
      <c r="BQ27" s="548"/>
      <c r="BR27" s="548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9"/>
    </row>
    <row r="28" spans="1:81" ht="12.75" hidden="1">
      <c r="A28" s="376"/>
      <c r="B28" s="377"/>
      <c r="C28" s="377"/>
      <c r="D28" s="378"/>
      <c r="E28" s="376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8"/>
      <c r="AO28" s="382"/>
      <c r="AP28" s="383"/>
      <c r="AQ28" s="383"/>
      <c r="AR28" s="383"/>
      <c r="AS28" s="383"/>
      <c r="AT28" s="383"/>
      <c r="AU28" s="383"/>
      <c r="AV28" s="383"/>
      <c r="AW28" s="384"/>
      <c r="AX28" s="415"/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  <c r="BJ28" s="417"/>
      <c r="BK28" s="547"/>
      <c r="BL28" s="548"/>
      <c r="BM28" s="548"/>
      <c r="BN28" s="548"/>
      <c r="BO28" s="548"/>
      <c r="BP28" s="548"/>
      <c r="BQ28" s="548"/>
      <c r="BR28" s="548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9"/>
    </row>
    <row r="29" spans="1:81" ht="12.75">
      <c r="A29" s="376"/>
      <c r="B29" s="377"/>
      <c r="C29" s="377"/>
      <c r="D29" s="378"/>
      <c r="E29" s="138" t="s">
        <v>388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396" t="s">
        <v>35</v>
      </c>
      <c r="AK29" s="397"/>
      <c r="AL29" s="397"/>
      <c r="AM29" s="397"/>
      <c r="AN29" s="398"/>
      <c r="AO29" s="382" t="s">
        <v>35</v>
      </c>
      <c r="AP29" s="383"/>
      <c r="AQ29" s="383"/>
      <c r="AR29" s="383"/>
      <c r="AS29" s="383"/>
      <c r="AT29" s="383"/>
      <c r="AU29" s="383"/>
      <c r="AV29" s="383"/>
      <c r="AW29" s="384"/>
      <c r="AX29" s="382" t="s">
        <v>35</v>
      </c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4"/>
      <c r="BK29" s="556">
        <f>SUM(BK27:BK28)</f>
        <v>0</v>
      </c>
      <c r="BL29" s="557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557"/>
      <c r="CB29" s="557"/>
      <c r="CC29" s="558"/>
    </row>
    <row r="30" spans="2:81" s="71" customFormat="1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</row>
    <row r="31" spans="1:81" s="71" customFormat="1" ht="15.75">
      <c r="A31" s="442" t="s">
        <v>507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</row>
    <row r="33" spans="1:81" ht="12.75">
      <c r="A33" s="403" t="s">
        <v>357</v>
      </c>
      <c r="B33" s="404"/>
      <c r="C33" s="404"/>
      <c r="D33" s="405"/>
      <c r="E33" s="403" t="s">
        <v>1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  <c r="AJ33" s="553" t="s">
        <v>407</v>
      </c>
      <c r="AK33" s="403" t="s">
        <v>393</v>
      </c>
      <c r="AL33" s="404"/>
      <c r="AM33" s="404"/>
      <c r="AN33" s="404"/>
      <c r="AO33" s="404"/>
      <c r="AP33" s="404"/>
      <c r="AQ33" s="404"/>
      <c r="AR33" s="404"/>
      <c r="AS33" s="404"/>
      <c r="AT33" s="404"/>
      <c r="AU33" s="405"/>
      <c r="AV33" s="403" t="s">
        <v>508</v>
      </c>
      <c r="AW33" s="404"/>
      <c r="AX33" s="404"/>
      <c r="AY33" s="404"/>
      <c r="AZ33" s="404"/>
      <c r="BA33" s="404"/>
      <c r="BB33" s="404"/>
      <c r="BC33" s="404"/>
      <c r="BD33" s="404"/>
      <c r="BE33" s="405"/>
      <c r="BF33" s="403" t="s">
        <v>509</v>
      </c>
      <c r="BG33" s="404"/>
      <c r="BH33" s="404"/>
      <c r="BI33" s="404"/>
      <c r="BJ33" s="404"/>
      <c r="BK33" s="404"/>
      <c r="BL33" s="404"/>
      <c r="BM33" s="404"/>
      <c r="BN33" s="404"/>
      <c r="BO33" s="404"/>
      <c r="BP33" s="405"/>
      <c r="BQ33" s="403" t="s">
        <v>394</v>
      </c>
      <c r="BR33" s="404"/>
      <c r="BS33" s="404"/>
      <c r="BT33" s="404"/>
      <c r="BU33" s="404"/>
      <c r="BV33" s="404"/>
      <c r="BW33" s="404"/>
      <c r="BX33" s="404"/>
      <c r="BY33" s="404"/>
      <c r="BZ33" s="404"/>
      <c r="CA33" s="404"/>
      <c r="CB33" s="404"/>
      <c r="CC33" s="405"/>
    </row>
    <row r="34" spans="1:81" ht="12.75">
      <c r="A34" s="399" t="s">
        <v>365</v>
      </c>
      <c r="B34" s="400"/>
      <c r="C34" s="400"/>
      <c r="D34" s="401"/>
      <c r="E34" s="399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1"/>
      <c r="AJ34" s="554"/>
      <c r="AK34" s="399" t="s">
        <v>510</v>
      </c>
      <c r="AL34" s="400"/>
      <c r="AM34" s="400"/>
      <c r="AN34" s="400"/>
      <c r="AO34" s="400"/>
      <c r="AP34" s="400"/>
      <c r="AQ34" s="400"/>
      <c r="AR34" s="400"/>
      <c r="AS34" s="400"/>
      <c r="AT34" s="400"/>
      <c r="AU34" s="401"/>
      <c r="AV34" s="399" t="s">
        <v>511</v>
      </c>
      <c r="AW34" s="400"/>
      <c r="AX34" s="400"/>
      <c r="AY34" s="400"/>
      <c r="AZ34" s="400"/>
      <c r="BA34" s="400"/>
      <c r="BB34" s="400"/>
      <c r="BC34" s="400"/>
      <c r="BD34" s="400"/>
      <c r="BE34" s="401"/>
      <c r="BF34" s="399" t="s">
        <v>512</v>
      </c>
      <c r="BG34" s="400"/>
      <c r="BH34" s="400"/>
      <c r="BI34" s="400"/>
      <c r="BJ34" s="400"/>
      <c r="BK34" s="400"/>
      <c r="BL34" s="400"/>
      <c r="BM34" s="400"/>
      <c r="BN34" s="400"/>
      <c r="BO34" s="400"/>
      <c r="BP34" s="401"/>
      <c r="BQ34" s="550" t="s">
        <v>513</v>
      </c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2"/>
    </row>
    <row r="35" spans="1:81" ht="12.75">
      <c r="A35" s="399"/>
      <c r="B35" s="400"/>
      <c r="C35" s="400"/>
      <c r="D35" s="401"/>
      <c r="E35" s="399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1"/>
      <c r="AJ35" s="554"/>
      <c r="AK35" s="399" t="s">
        <v>514</v>
      </c>
      <c r="AL35" s="400"/>
      <c r="AM35" s="400"/>
      <c r="AN35" s="400"/>
      <c r="AO35" s="400"/>
      <c r="AP35" s="400"/>
      <c r="AQ35" s="400"/>
      <c r="AR35" s="400"/>
      <c r="AS35" s="400"/>
      <c r="AT35" s="400"/>
      <c r="AU35" s="401"/>
      <c r="AV35" s="399" t="s">
        <v>515</v>
      </c>
      <c r="AW35" s="400"/>
      <c r="AX35" s="400"/>
      <c r="AY35" s="400"/>
      <c r="AZ35" s="400"/>
      <c r="BA35" s="400"/>
      <c r="BB35" s="400"/>
      <c r="BC35" s="400"/>
      <c r="BD35" s="400"/>
      <c r="BE35" s="401"/>
      <c r="BF35" s="399"/>
      <c r="BG35" s="400"/>
      <c r="BH35" s="400"/>
      <c r="BI35" s="400"/>
      <c r="BJ35" s="400"/>
      <c r="BK35" s="400"/>
      <c r="BL35" s="400"/>
      <c r="BM35" s="400"/>
      <c r="BN35" s="400"/>
      <c r="BO35" s="400"/>
      <c r="BP35" s="401"/>
      <c r="BQ35" s="399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1"/>
    </row>
    <row r="36" spans="1:81" ht="12.75">
      <c r="A36" s="388"/>
      <c r="B36" s="389"/>
      <c r="C36" s="389"/>
      <c r="D36" s="390"/>
      <c r="E36" s="388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90"/>
      <c r="AJ36" s="555"/>
      <c r="AK36" s="388"/>
      <c r="AL36" s="389"/>
      <c r="AM36" s="389"/>
      <c r="AN36" s="389"/>
      <c r="AO36" s="389"/>
      <c r="AP36" s="389"/>
      <c r="AQ36" s="389"/>
      <c r="AR36" s="389"/>
      <c r="AS36" s="389"/>
      <c r="AT36" s="389"/>
      <c r="AU36" s="390"/>
      <c r="AV36" s="388"/>
      <c r="AW36" s="389"/>
      <c r="AX36" s="389"/>
      <c r="AY36" s="389"/>
      <c r="AZ36" s="389"/>
      <c r="BA36" s="389"/>
      <c r="BB36" s="389"/>
      <c r="BC36" s="389"/>
      <c r="BD36" s="389"/>
      <c r="BE36" s="390"/>
      <c r="BF36" s="388"/>
      <c r="BG36" s="389"/>
      <c r="BH36" s="389"/>
      <c r="BI36" s="389"/>
      <c r="BJ36" s="389"/>
      <c r="BK36" s="389"/>
      <c r="BL36" s="389"/>
      <c r="BM36" s="389"/>
      <c r="BN36" s="389"/>
      <c r="BO36" s="389"/>
      <c r="BP36" s="390"/>
      <c r="BQ36" s="388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90"/>
    </row>
    <row r="37" spans="1:81" ht="12.75">
      <c r="A37" s="388">
        <v>1</v>
      </c>
      <c r="B37" s="389"/>
      <c r="C37" s="389"/>
      <c r="D37" s="390"/>
      <c r="E37" s="388">
        <v>2</v>
      </c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90"/>
      <c r="AJ37" s="91">
        <v>3</v>
      </c>
      <c r="AK37" s="391">
        <v>4</v>
      </c>
      <c r="AL37" s="392"/>
      <c r="AM37" s="392"/>
      <c r="AN37" s="392"/>
      <c r="AO37" s="392"/>
      <c r="AP37" s="392"/>
      <c r="AQ37" s="392"/>
      <c r="AR37" s="392"/>
      <c r="AS37" s="392"/>
      <c r="AT37" s="392"/>
      <c r="AU37" s="433"/>
      <c r="AV37" s="388">
        <v>5</v>
      </c>
      <c r="AW37" s="389"/>
      <c r="AX37" s="389"/>
      <c r="AY37" s="389"/>
      <c r="AZ37" s="389"/>
      <c r="BA37" s="389"/>
      <c r="BB37" s="389"/>
      <c r="BC37" s="389"/>
      <c r="BD37" s="389"/>
      <c r="BE37" s="390"/>
      <c r="BF37" s="388">
        <v>6</v>
      </c>
      <c r="BG37" s="389"/>
      <c r="BH37" s="389"/>
      <c r="BI37" s="389"/>
      <c r="BJ37" s="389"/>
      <c r="BK37" s="389"/>
      <c r="BL37" s="389"/>
      <c r="BM37" s="389"/>
      <c r="BN37" s="389"/>
      <c r="BO37" s="389"/>
      <c r="BP37" s="390"/>
      <c r="BQ37" s="388">
        <v>7</v>
      </c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389"/>
      <c r="CC37" s="390"/>
    </row>
    <row r="38" spans="1:81" ht="24" customHeight="1">
      <c r="A38" s="376">
        <v>1</v>
      </c>
      <c r="B38" s="377"/>
      <c r="C38" s="377"/>
      <c r="D38" s="378"/>
      <c r="E38" s="544" t="s">
        <v>597</v>
      </c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6"/>
      <c r="AJ38" s="140">
        <v>223</v>
      </c>
      <c r="AK38" s="382">
        <v>6.276</v>
      </c>
      <c r="AL38" s="383"/>
      <c r="AM38" s="383"/>
      <c r="AN38" s="383"/>
      <c r="AO38" s="383"/>
      <c r="AP38" s="383"/>
      <c r="AQ38" s="383"/>
      <c r="AR38" s="383"/>
      <c r="AS38" s="383"/>
      <c r="AT38" s="383"/>
      <c r="AU38" s="384"/>
      <c r="AV38" s="547"/>
      <c r="AW38" s="548"/>
      <c r="AX38" s="548"/>
      <c r="AY38" s="548"/>
      <c r="AZ38" s="548"/>
      <c r="BA38" s="548"/>
      <c r="BB38" s="548"/>
      <c r="BC38" s="548"/>
      <c r="BD38" s="548"/>
      <c r="BE38" s="549"/>
      <c r="BF38" s="415">
        <v>0</v>
      </c>
      <c r="BG38" s="416"/>
      <c r="BH38" s="416"/>
      <c r="BI38" s="416"/>
      <c r="BJ38" s="416"/>
      <c r="BK38" s="416"/>
      <c r="BL38" s="416"/>
      <c r="BM38" s="416"/>
      <c r="BN38" s="416"/>
      <c r="BO38" s="416"/>
      <c r="BP38" s="417"/>
      <c r="BQ38" s="424">
        <v>57377.35</v>
      </c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6"/>
    </row>
    <row r="39" spans="1:81" ht="12.75">
      <c r="A39" s="376">
        <v>2</v>
      </c>
      <c r="B39" s="377"/>
      <c r="C39" s="377"/>
      <c r="D39" s="378"/>
      <c r="E39" s="544" t="s">
        <v>516</v>
      </c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6"/>
      <c r="AJ39" s="141">
        <v>223</v>
      </c>
      <c r="AK39" s="382">
        <v>208426</v>
      </c>
      <c r="AL39" s="383"/>
      <c r="AM39" s="383"/>
      <c r="AN39" s="383"/>
      <c r="AO39" s="383"/>
      <c r="AP39" s="383"/>
      <c r="AQ39" s="383"/>
      <c r="AR39" s="383"/>
      <c r="AS39" s="383"/>
      <c r="AT39" s="383"/>
      <c r="AU39" s="384"/>
      <c r="AV39" s="547">
        <v>6.3</v>
      </c>
      <c r="AW39" s="548"/>
      <c r="AX39" s="548"/>
      <c r="AY39" s="548"/>
      <c r="AZ39" s="548"/>
      <c r="BA39" s="548"/>
      <c r="BB39" s="548"/>
      <c r="BC39" s="548"/>
      <c r="BD39" s="548"/>
      <c r="BE39" s="549"/>
      <c r="BF39" s="415"/>
      <c r="BG39" s="416"/>
      <c r="BH39" s="416"/>
      <c r="BI39" s="416"/>
      <c r="BJ39" s="416"/>
      <c r="BK39" s="416"/>
      <c r="BL39" s="416"/>
      <c r="BM39" s="416"/>
      <c r="BN39" s="416"/>
      <c r="BO39" s="416"/>
      <c r="BP39" s="417"/>
      <c r="BQ39" s="424">
        <f>AK39*AV39</f>
        <v>1313083.8</v>
      </c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6"/>
    </row>
    <row r="40" spans="1:81" ht="14.25" customHeight="1">
      <c r="A40" s="376">
        <v>3</v>
      </c>
      <c r="B40" s="377"/>
      <c r="C40" s="377"/>
      <c r="D40" s="378"/>
      <c r="E40" s="544" t="s">
        <v>516</v>
      </c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6"/>
      <c r="AJ40" s="141">
        <v>223</v>
      </c>
      <c r="AK40" s="382"/>
      <c r="AL40" s="383"/>
      <c r="AM40" s="383"/>
      <c r="AN40" s="383"/>
      <c r="AO40" s="383"/>
      <c r="AP40" s="383"/>
      <c r="AQ40" s="383"/>
      <c r="AR40" s="383"/>
      <c r="AS40" s="383"/>
      <c r="AT40" s="383"/>
      <c r="AU40" s="384"/>
      <c r="AV40" s="547"/>
      <c r="AW40" s="548"/>
      <c r="AX40" s="548"/>
      <c r="AY40" s="548"/>
      <c r="AZ40" s="548"/>
      <c r="BA40" s="548"/>
      <c r="BB40" s="548"/>
      <c r="BC40" s="548"/>
      <c r="BD40" s="548"/>
      <c r="BE40" s="549"/>
      <c r="BF40" s="415"/>
      <c r="BG40" s="416"/>
      <c r="BH40" s="416"/>
      <c r="BI40" s="416"/>
      <c r="BJ40" s="416"/>
      <c r="BK40" s="416"/>
      <c r="BL40" s="416"/>
      <c r="BM40" s="416"/>
      <c r="BN40" s="416"/>
      <c r="BO40" s="416"/>
      <c r="BP40" s="417"/>
      <c r="BQ40" s="424">
        <v>22222.15</v>
      </c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6"/>
    </row>
    <row r="41" spans="1:81" ht="14.25" customHeight="1">
      <c r="A41" s="376">
        <v>4</v>
      </c>
      <c r="B41" s="377"/>
      <c r="C41" s="377"/>
      <c r="D41" s="378"/>
      <c r="E41" s="544" t="s">
        <v>517</v>
      </c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6"/>
      <c r="AJ41" s="141">
        <v>223</v>
      </c>
      <c r="AK41" s="382">
        <v>4000</v>
      </c>
      <c r="AL41" s="383"/>
      <c r="AM41" s="383"/>
      <c r="AN41" s="383"/>
      <c r="AO41" s="383"/>
      <c r="AP41" s="383"/>
      <c r="AQ41" s="383"/>
      <c r="AR41" s="383"/>
      <c r="AS41" s="383"/>
      <c r="AT41" s="383"/>
      <c r="AU41" s="384"/>
      <c r="AV41" s="547">
        <v>23.86</v>
      </c>
      <c r="AW41" s="548"/>
      <c r="AX41" s="548"/>
      <c r="AY41" s="548"/>
      <c r="AZ41" s="548"/>
      <c r="BA41" s="548"/>
      <c r="BB41" s="548"/>
      <c r="BC41" s="548"/>
      <c r="BD41" s="548"/>
      <c r="BE41" s="549"/>
      <c r="BF41" s="415"/>
      <c r="BG41" s="416"/>
      <c r="BH41" s="416"/>
      <c r="BI41" s="416"/>
      <c r="BJ41" s="416"/>
      <c r="BK41" s="416"/>
      <c r="BL41" s="416"/>
      <c r="BM41" s="416"/>
      <c r="BN41" s="416"/>
      <c r="BO41" s="416"/>
      <c r="BP41" s="417"/>
      <c r="BQ41" s="424">
        <f>AK41*AV41-15000</f>
        <v>80440</v>
      </c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6"/>
    </row>
    <row r="42" spans="1:81" ht="14.25" customHeight="1">
      <c r="A42" s="376">
        <v>5</v>
      </c>
      <c r="B42" s="377"/>
      <c r="C42" s="377"/>
      <c r="D42" s="378"/>
      <c r="E42" s="544" t="s">
        <v>518</v>
      </c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6"/>
      <c r="AJ42" s="141">
        <v>223</v>
      </c>
      <c r="AK42" s="382">
        <v>50</v>
      </c>
      <c r="AL42" s="383"/>
      <c r="AM42" s="383"/>
      <c r="AN42" s="383"/>
      <c r="AO42" s="383"/>
      <c r="AP42" s="383"/>
      <c r="AQ42" s="383"/>
      <c r="AR42" s="383"/>
      <c r="AS42" s="383"/>
      <c r="AT42" s="383"/>
      <c r="AU42" s="384"/>
      <c r="AV42" s="547">
        <v>1000</v>
      </c>
      <c r="AW42" s="548"/>
      <c r="AX42" s="548"/>
      <c r="AY42" s="548"/>
      <c r="AZ42" s="548"/>
      <c r="BA42" s="548"/>
      <c r="BB42" s="548"/>
      <c r="BC42" s="548"/>
      <c r="BD42" s="548"/>
      <c r="BE42" s="549"/>
      <c r="BF42" s="415"/>
      <c r="BG42" s="416"/>
      <c r="BH42" s="416"/>
      <c r="BI42" s="416"/>
      <c r="BJ42" s="416"/>
      <c r="BK42" s="416"/>
      <c r="BL42" s="416"/>
      <c r="BM42" s="416"/>
      <c r="BN42" s="416"/>
      <c r="BO42" s="416"/>
      <c r="BP42" s="417"/>
      <c r="BQ42" s="424">
        <f>AK42*AV42-BQ40</f>
        <v>27777.85</v>
      </c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6"/>
    </row>
    <row r="43" spans="1:81" ht="12.75">
      <c r="A43" s="376"/>
      <c r="B43" s="377"/>
      <c r="C43" s="377"/>
      <c r="D43" s="378"/>
      <c r="E43" s="382" t="s">
        <v>388</v>
      </c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4"/>
      <c r="AJ43" s="106"/>
      <c r="AK43" s="396" t="s">
        <v>35</v>
      </c>
      <c r="AL43" s="397"/>
      <c r="AM43" s="397"/>
      <c r="AN43" s="397"/>
      <c r="AO43" s="397"/>
      <c r="AP43" s="397"/>
      <c r="AQ43" s="397"/>
      <c r="AR43" s="397"/>
      <c r="AS43" s="397"/>
      <c r="AT43" s="397"/>
      <c r="AU43" s="398"/>
      <c r="AV43" s="412" t="s">
        <v>35</v>
      </c>
      <c r="AW43" s="413"/>
      <c r="AX43" s="413"/>
      <c r="AY43" s="413"/>
      <c r="AZ43" s="413"/>
      <c r="BA43" s="413"/>
      <c r="BB43" s="413"/>
      <c r="BC43" s="413"/>
      <c r="BD43" s="413"/>
      <c r="BE43" s="414"/>
      <c r="BF43" s="412" t="s">
        <v>35</v>
      </c>
      <c r="BG43" s="413"/>
      <c r="BH43" s="413"/>
      <c r="BI43" s="413"/>
      <c r="BJ43" s="413"/>
      <c r="BK43" s="413"/>
      <c r="BL43" s="413"/>
      <c r="BM43" s="413"/>
      <c r="BN43" s="413"/>
      <c r="BO43" s="413"/>
      <c r="BP43" s="414"/>
      <c r="BQ43" s="522">
        <f>SUM(BQ38:BQ42)</f>
        <v>1500901.1500000001</v>
      </c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2"/>
    </row>
    <row r="44" s="69" customFormat="1" ht="15.75"/>
    <row r="45" spans="1:81" s="71" customFormat="1" ht="15.75">
      <c r="A45" s="442" t="s">
        <v>519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2"/>
      <c r="AS45" s="442"/>
      <c r="AT45" s="442"/>
      <c r="AU45" s="442"/>
      <c r="AV45" s="442"/>
      <c r="AW45" s="442"/>
      <c r="AX45" s="442"/>
      <c r="AY45" s="442"/>
      <c r="AZ45" s="442"/>
      <c r="BA45" s="442"/>
      <c r="BB45" s="442"/>
      <c r="BC45" s="442"/>
      <c r="BD45" s="442"/>
      <c r="BE45" s="442"/>
      <c r="BF45" s="442"/>
      <c r="BG45" s="442"/>
      <c r="BH45" s="442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2"/>
      <c r="BT45" s="442"/>
      <c r="BU45" s="442"/>
      <c r="BV45" s="442"/>
      <c r="BW45" s="442"/>
      <c r="BX45" s="442"/>
      <c r="BY45" s="442"/>
      <c r="BZ45" s="442"/>
      <c r="CA45" s="442"/>
      <c r="CB45" s="442"/>
      <c r="CC45" s="442"/>
    </row>
    <row r="47" spans="1:81" ht="12.75">
      <c r="A47" s="403" t="s">
        <v>357</v>
      </c>
      <c r="B47" s="404"/>
      <c r="C47" s="404"/>
      <c r="D47" s="405"/>
      <c r="E47" s="403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5"/>
      <c r="AS47" s="403" t="s">
        <v>392</v>
      </c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5"/>
      <c r="BE47" s="403" t="s">
        <v>520</v>
      </c>
      <c r="BF47" s="404"/>
      <c r="BG47" s="404"/>
      <c r="BH47" s="404"/>
      <c r="BI47" s="404"/>
      <c r="BJ47" s="404"/>
      <c r="BK47" s="404"/>
      <c r="BL47" s="404"/>
      <c r="BM47" s="404"/>
      <c r="BN47" s="404"/>
      <c r="BO47" s="405"/>
      <c r="BP47" s="403" t="s">
        <v>493</v>
      </c>
      <c r="BQ47" s="404"/>
      <c r="BR47" s="404"/>
      <c r="BS47" s="404"/>
      <c r="BT47" s="404"/>
      <c r="BU47" s="404"/>
      <c r="BV47" s="404"/>
      <c r="BW47" s="404"/>
      <c r="BX47" s="404"/>
      <c r="BY47" s="404"/>
      <c r="BZ47" s="404"/>
      <c r="CA47" s="404"/>
      <c r="CB47" s="404"/>
      <c r="CC47" s="405"/>
    </row>
    <row r="48" spans="1:81" ht="12.75">
      <c r="A48" s="399" t="s">
        <v>365</v>
      </c>
      <c r="B48" s="400"/>
      <c r="C48" s="400"/>
      <c r="D48" s="401"/>
      <c r="E48" s="399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1"/>
      <c r="AS48" s="399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1"/>
      <c r="BE48" s="399" t="s">
        <v>521</v>
      </c>
      <c r="BF48" s="400"/>
      <c r="BG48" s="400"/>
      <c r="BH48" s="400"/>
      <c r="BI48" s="400"/>
      <c r="BJ48" s="400"/>
      <c r="BK48" s="400"/>
      <c r="BL48" s="400"/>
      <c r="BM48" s="400"/>
      <c r="BN48" s="400"/>
      <c r="BO48" s="401"/>
      <c r="BP48" s="399" t="s">
        <v>522</v>
      </c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1"/>
    </row>
    <row r="49" spans="1:81" ht="24.75" customHeight="1">
      <c r="A49" s="399"/>
      <c r="B49" s="400"/>
      <c r="C49" s="400"/>
      <c r="D49" s="401"/>
      <c r="E49" s="399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1"/>
      <c r="AS49" s="399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1"/>
      <c r="BE49" s="399" t="s">
        <v>523</v>
      </c>
      <c r="BF49" s="400"/>
      <c r="BG49" s="400"/>
      <c r="BH49" s="400"/>
      <c r="BI49" s="400"/>
      <c r="BJ49" s="400"/>
      <c r="BK49" s="400"/>
      <c r="BL49" s="400"/>
      <c r="BM49" s="400"/>
      <c r="BN49" s="400"/>
      <c r="BO49" s="401"/>
      <c r="BP49" s="399" t="s">
        <v>416</v>
      </c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1"/>
    </row>
    <row r="50" spans="1:81" ht="12.75">
      <c r="A50" s="391">
        <v>1</v>
      </c>
      <c r="B50" s="392"/>
      <c r="C50" s="392"/>
      <c r="D50" s="433"/>
      <c r="E50" s="391">
        <v>2</v>
      </c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433"/>
      <c r="AS50" s="391">
        <v>4</v>
      </c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433"/>
      <c r="BE50" s="391">
        <v>5</v>
      </c>
      <c r="BF50" s="392"/>
      <c r="BG50" s="392"/>
      <c r="BH50" s="392"/>
      <c r="BI50" s="392"/>
      <c r="BJ50" s="392"/>
      <c r="BK50" s="392"/>
      <c r="BL50" s="392"/>
      <c r="BM50" s="392"/>
      <c r="BN50" s="392"/>
      <c r="BO50" s="433"/>
      <c r="BP50" s="391">
        <v>6</v>
      </c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433"/>
    </row>
    <row r="51" spans="1:81" ht="12.75">
      <c r="A51" s="376"/>
      <c r="B51" s="377"/>
      <c r="C51" s="377"/>
      <c r="D51" s="378"/>
      <c r="E51" s="376" t="s">
        <v>598</v>
      </c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8"/>
      <c r="AS51" s="415">
        <v>12</v>
      </c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7"/>
      <c r="BE51" s="415">
        <v>15000</v>
      </c>
      <c r="BF51" s="416"/>
      <c r="BG51" s="416"/>
      <c r="BH51" s="416"/>
      <c r="BI51" s="416"/>
      <c r="BJ51" s="416"/>
      <c r="BK51" s="416"/>
      <c r="BL51" s="416"/>
      <c r="BM51" s="416"/>
      <c r="BN51" s="416"/>
      <c r="BO51" s="417"/>
      <c r="BP51" s="415">
        <f>AS51*BE51</f>
        <v>180000</v>
      </c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416"/>
      <c r="CB51" s="416"/>
      <c r="CC51" s="417"/>
    </row>
    <row r="52" spans="1:81" ht="12.75">
      <c r="A52" s="376"/>
      <c r="B52" s="377"/>
      <c r="C52" s="377"/>
      <c r="D52" s="378"/>
      <c r="E52" s="376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8"/>
      <c r="AS52" s="415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7"/>
      <c r="BE52" s="415"/>
      <c r="BF52" s="416"/>
      <c r="BG52" s="416"/>
      <c r="BH52" s="416"/>
      <c r="BI52" s="416"/>
      <c r="BJ52" s="416"/>
      <c r="BK52" s="416"/>
      <c r="BL52" s="416"/>
      <c r="BM52" s="416"/>
      <c r="BN52" s="416"/>
      <c r="BO52" s="417"/>
      <c r="BP52" s="415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416"/>
      <c r="CB52" s="416"/>
      <c r="CC52" s="417"/>
    </row>
    <row r="53" spans="1:81" ht="12.75">
      <c r="A53" s="376"/>
      <c r="B53" s="377"/>
      <c r="C53" s="377"/>
      <c r="D53" s="378"/>
      <c r="E53" s="382" t="s">
        <v>388</v>
      </c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4"/>
      <c r="AS53" s="412" t="s">
        <v>35</v>
      </c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4"/>
      <c r="BE53" s="412" t="s">
        <v>35</v>
      </c>
      <c r="BF53" s="413"/>
      <c r="BG53" s="413"/>
      <c r="BH53" s="413"/>
      <c r="BI53" s="413"/>
      <c r="BJ53" s="413"/>
      <c r="BK53" s="413"/>
      <c r="BL53" s="413"/>
      <c r="BM53" s="413"/>
      <c r="BN53" s="413"/>
      <c r="BO53" s="414"/>
      <c r="BP53" s="538">
        <f>BP51</f>
        <v>180000</v>
      </c>
      <c r="BQ53" s="539"/>
      <c r="BR53" s="539"/>
      <c r="BS53" s="539"/>
      <c r="BT53" s="539"/>
      <c r="BU53" s="539"/>
      <c r="BV53" s="539"/>
      <c r="BW53" s="539"/>
      <c r="BX53" s="539"/>
      <c r="BY53" s="539"/>
      <c r="BZ53" s="539"/>
      <c r="CA53" s="539"/>
      <c r="CB53" s="539"/>
      <c r="CC53" s="540"/>
    </row>
    <row r="54" s="69" customFormat="1" ht="15.75"/>
    <row r="55" spans="1:81" ht="15.75">
      <c r="A55" s="442" t="s">
        <v>611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2"/>
      <c r="BT55" s="442"/>
      <c r="BU55" s="442"/>
      <c r="BV55" s="442"/>
      <c r="BW55" s="442"/>
      <c r="BX55" s="442"/>
      <c r="BY55" s="442"/>
      <c r="BZ55" s="442"/>
      <c r="CA55" s="442"/>
      <c r="CB55" s="442"/>
      <c r="CC55" s="442"/>
    </row>
    <row r="57" spans="1:81" ht="12.75">
      <c r="A57" s="403" t="s">
        <v>357</v>
      </c>
      <c r="B57" s="404"/>
      <c r="C57" s="404"/>
      <c r="D57" s="405"/>
      <c r="E57" s="403" t="s">
        <v>1</v>
      </c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  <c r="AJ57" s="553" t="s">
        <v>407</v>
      </c>
      <c r="AK57" s="403" t="s">
        <v>613</v>
      </c>
      <c r="AL57" s="404"/>
      <c r="AM57" s="404"/>
      <c r="AN57" s="404"/>
      <c r="AO57" s="404"/>
      <c r="AP57" s="404"/>
      <c r="AQ57" s="404"/>
      <c r="AR57" s="404"/>
      <c r="AS57" s="404"/>
      <c r="AT57" s="404"/>
      <c r="AU57" s="405"/>
      <c r="AV57" s="403"/>
      <c r="AW57" s="404"/>
      <c r="AX57" s="404"/>
      <c r="AY57" s="404"/>
      <c r="AZ57" s="404"/>
      <c r="BA57" s="404"/>
      <c r="BB57" s="404"/>
      <c r="BC57" s="404"/>
      <c r="BD57" s="404"/>
      <c r="BE57" s="405"/>
      <c r="BF57" s="403" t="s">
        <v>614</v>
      </c>
      <c r="BG57" s="404"/>
      <c r="BH57" s="404"/>
      <c r="BI57" s="404"/>
      <c r="BJ57" s="404"/>
      <c r="BK57" s="404"/>
      <c r="BL57" s="404"/>
      <c r="BM57" s="404"/>
      <c r="BN57" s="404"/>
      <c r="BO57" s="404"/>
      <c r="BP57" s="405"/>
      <c r="BQ57" s="403" t="s">
        <v>616</v>
      </c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5"/>
    </row>
    <row r="58" spans="1:81" ht="12.75">
      <c r="A58" s="399" t="s">
        <v>365</v>
      </c>
      <c r="B58" s="400"/>
      <c r="C58" s="400"/>
      <c r="D58" s="401"/>
      <c r="E58" s="399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1"/>
      <c r="AJ58" s="554"/>
      <c r="AK58" s="399"/>
      <c r="AL58" s="400"/>
      <c r="AM58" s="400"/>
      <c r="AN58" s="400"/>
      <c r="AO58" s="400"/>
      <c r="AP58" s="400"/>
      <c r="AQ58" s="400"/>
      <c r="AR58" s="400"/>
      <c r="AS58" s="400"/>
      <c r="AT58" s="400"/>
      <c r="AU58" s="401"/>
      <c r="AV58" s="399"/>
      <c r="AW58" s="400"/>
      <c r="AX58" s="400"/>
      <c r="AY58" s="400"/>
      <c r="AZ58" s="400"/>
      <c r="BA58" s="400"/>
      <c r="BB58" s="400"/>
      <c r="BC58" s="400"/>
      <c r="BD58" s="400"/>
      <c r="BE58" s="401"/>
      <c r="BF58" s="399" t="s">
        <v>615</v>
      </c>
      <c r="BG58" s="400"/>
      <c r="BH58" s="400"/>
      <c r="BI58" s="400"/>
      <c r="BJ58" s="400"/>
      <c r="BK58" s="400"/>
      <c r="BL58" s="400"/>
      <c r="BM58" s="400"/>
      <c r="BN58" s="400"/>
      <c r="BO58" s="400"/>
      <c r="BP58" s="401"/>
      <c r="BQ58" s="550" t="s">
        <v>617</v>
      </c>
      <c r="BR58" s="551"/>
      <c r="BS58" s="551"/>
      <c r="BT58" s="551"/>
      <c r="BU58" s="551"/>
      <c r="BV58" s="551"/>
      <c r="BW58" s="551"/>
      <c r="BX58" s="551"/>
      <c r="BY58" s="551"/>
      <c r="BZ58" s="551"/>
      <c r="CA58" s="551"/>
      <c r="CB58" s="551"/>
      <c r="CC58" s="552"/>
    </row>
    <row r="59" spans="1:81" ht="12.75">
      <c r="A59" s="399"/>
      <c r="B59" s="400"/>
      <c r="C59" s="400"/>
      <c r="D59" s="401"/>
      <c r="E59" s="399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1"/>
      <c r="AJ59" s="554"/>
      <c r="AK59" s="399"/>
      <c r="AL59" s="400"/>
      <c r="AM59" s="400"/>
      <c r="AN59" s="400"/>
      <c r="AO59" s="400"/>
      <c r="AP59" s="400"/>
      <c r="AQ59" s="400"/>
      <c r="AR59" s="400"/>
      <c r="AS59" s="400"/>
      <c r="AT59" s="400"/>
      <c r="AU59" s="401"/>
      <c r="AV59" s="399"/>
      <c r="AW59" s="400"/>
      <c r="AX59" s="400"/>
      <c r="AY59" s="400"/>
      <c r="AZ59" s="400"/>
      <c r="BA59" s="400"/>
      <c r="BB59" s="400"/>
      <c r="BC59" s="400"/>
      <c r="BD59" s="400"/>
      <c r="BE59" s="401"/>
      <c r="BF59" s="399" t="s">
        <v>534</v>
      </c>
      <c r="BG59" s="400"/>
      <c r="BH59" s="400"/>
      <c r="BI59" s="400"/>
      <c r="BJ59" s="400"/>
      <c r="BK59" s="400"/>
      <c r="BL59" s="400"/>
      <c r="BM59" s="400"/>
      <c r="BN59" s="400"/>
      <c r="BO59" s="400"/>
      <c r="BP59" s="401"/>
      <c r="BQ59" s="399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  <c r="CB59" s="400"/>
      <c r="CC59" s="401"/>
    </row>
    <row r="60" spans="1:81" ht="12.75">
      <c r="A60" s="388"/>
      <c r="B60" s="389"/>
      <c r="C60" s="389"/>
      <c r="D60" s="390"/>
      <c r="E60" s="388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90"/>
      <c r="AJ60" s="555"/>
      <c r="AK60" s="388"/>
      <c r="AL60" s="389"/>
      <c r="AM60" s="389"/>
      <c r="AN60" s="389"/>
      <c r="AO60" s="389"/>
      <c r="AP60" s="389"/>
      <c r="AQ60" s="389"/>
      <c r="AR60" s="389"/>
      <c r="AS60" s="389"/>
      <c r="AT60" s="389"/>
      <c r="AU60" s="390"/>
      <c r="AV60" s="388"/>
      <c r="AW60" s="389"/>
      <c r="AX60" s="389"/>
      <c r="AY60" s="389"/>
      <c r="AZ60" s="389"/>
      <c r="BA60" s="389"/>
      <c r="BB60" s="389"/>
      <c r="BC60" s="389"/>
      <c r="BD60" s="389"/>
      <c r="BE60" s="390"/>
      <c r="BF60" s="388"/>
      <c r="BG60" s="389"/>
      <c r="BH60" s="389"/>
      <c r="BI60" s="389"/>
      <c r="BJ60" s="389"/>
      <c r="BK60" s="389"/>
      <c r="BL60" s="389"/>
      <c r="BM60" s="389"/>
      <c r="BN60" s="389"/>
      <c r="BO60" s="389"/>
      <c r="BP60" s="390"/>
      <c r="BQ60" s="388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89"/>
      <c r="CC60" s="390"/>
    </row>
    <row r="61" spans="1:81" ht="12.75">
      <c r="A61" s="388">
        <v>1</v>
      </c>
      <c r="B61" s="389"/>
      <c r="C61" s="389"/>
      <c r="D61" s="390"/>
      <c r="E61" s="388">
        <v>2</v>
      </c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90"/>
      <c r="AJ61" s="91">
        <v>3</v>
      </c>
      <c r="AK61" s="391">
        <v>4</v>
      </c>
      <c r="AL61" s="392"/>
      <c r="AM61" s="392"/>
      <c r="AN61" s="392"/>
      <c r="AO61" s="392"/>
      <c r="AP61" s="392"/>
      <c r="AQ61" s="392"/>
      <c r="AR61" s="392"/>
      <c r="AS61" s="392"/>
      <c r="AT61" s="392"/>
      <c r="AU61" s="433"/>
      <c r="AV61" s="388">
        <v>5</v>
      </c>
      <c r="AW61" s="389"/>
      <c r="AX61" s="389"/>
      <c r="AY61" s="389"/>
      <c r="AZ61" s="389"/>
      <c r="BA61" s="389"/>
      <c r="BB61" s="389"/>
      <c r="BC61" s="389"/>
      <c r="BD61" s="389"/>
      <c r="BE61" s="390"/>
      <c r="BF61" s="388">
        <v>6</v>
      </c>
      <c r="BG61" s="389"/>
      <c r="BH61" s="389"/>
      <c r="BI61" s="389"/>
      <c r="BJ61" s="389"/>
      <c r="BK61" s="389"/>
      <c r="BL61" s="389"/>
      <c r="BM61" s="389"/>
      <c r="BN61" s="389"/>
      <c r="BO61" s="389"/>
      <c r="BP61" s="390"/>
      <c r="BQ61" s="388">
        <v>7</v>
      </c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90"/>
    </row>
    <row r="62" spans="1:81" ht="27.75" customHeight="1">
      <c r="A62" s="376">
        <v>1</v>
      </c>
      <c r="B62" s="377"/>
      <c r="C62" s="377"/>
      <c r="D62" s="378"/>
      <c r="E62" s="544" t="s">
        <v>612</v>
      </c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6"/>
      <c r="AJ62" s="140">
        <v>225</v>
      </c>
      <c r="AK62" s="382">
        <v>9</v>
      </c>
      <c r="AL62" s="383"/>
      <c r="AM62" s="383"/>
      <c r="AN62" s="383"/>
      <c r="AO62" s="383"/>
      <c r="AP62" s="383"/>
      <c r="AQ62" s="383"/>
      <c r="AR62" s="383"/>
      <c r="AS62" s="383"/>
      <c r="AT62" s="383"/>
      <c r="AU62" s="384"/>
      <c r="AV62" s="547"/>
      <c r="AW62" s="548"/>
      <c r="AX62" s="548"/>
      <c r="AY62" s="548"/>
      <c r="AZ62" s="548"/>
      <c r="BA62" s="548"/>
      <c r="BB62" s="548"/>
      <c r="BC62" s="548"/>
      <c r="BD62" s="548"/>
      <c r="BE62" s="549"/>
      <c r="BF62" s="415">
        <v>12</v>
      </c>
      <c r="BG62" s="416"/>
      <c r="BH62" s="416"/>
      <c r="BI62" s="416"/>
      <c r="BJ62" s="416"/>
      <c r="BK62" s="416"/>
      <c r="BL62" s="416"/>
      <c r="BM62" s="416"/>
      <c r="BN62" s="416"/>
      <c r="BO62" s="416"/>
      <c r="BP62" s="417"/>
      <c r="BQ62" s="424">
        <v>105434</v>
      </c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6"/>
    </row>
    <row r="63" spans="1:81" ht="12.75" customHeight="1">
      <c r="A63" s="376">
        <v>2</v>
      </c>
      <c r="B63" s="377"/>
      <c r="C63" s="377"/>
      <c r="D63" s="378"/>
      <c r="E63" s="544" t="s">
        <v>618</v>
      </c>
      <c r="F63" s="545"/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6"/>
      <c r="AJ63" s="141">
        <v>225</v>
      </c>
      <c r="AK63" s="382">
        <v>4</v>
      </c>
      <c r="AL63" s="383"/>
      <c r="AM63" s="383"/>
      <c r="AN63" s="383"/>
      <c r="AO63" s="383"/>
      <c r="AP63" s="383"/>
      <c r="AQ63" s="383"/>
      <c r="AR63" s="383"/>
      <c r="AS63" s="383"/>
      <c r="AT63" s="383"/>
      <c r="AU63" s="384"/>
      <c r="AV63" s="547"/>
      <c r="AW63" s="548"/>
      <c r="AX63" s="548"/>
      <c r="AY63" s="548"/>
      <c r="AZ63" s="548"/>
      <c r="BA63" s="548"/>
      <c r="BB63" s="548"/>
      <c r="BC63" s="548"/>
      <c r="BD63" s="548"/>
      <c r="BE63" s="549"/>
      <c r="BF63" s="415">
        <v>12</v>
      </c>
      <c r="BG63" s="416"/>
      <c r="BH63" s="416"/>
      <c r="BI63" s="416"/>
      <c r="BJ63" s="416"/>
      <c r="BK63" s="416"/>
      <c r="BL63" s="416"/>
      <c r="BM63" s="416"/>
      <c r="BN63" s="416"/>
      <c r="BO63" s="416"/>
      <c r="BP63" s="417"/>
      <c r="BQ63" s="424">
        <v>63000</v>
      </c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6"/>
    </row>
    <row r="64" spans="1:81" ht="12.75">
      <c r="A64" s="376">
        <v>3</v>
      </c>
      <c r="B64" s="377"/>
      <c r="C64" s="377"/>
      <c r="D64" s="378"/>
      <c r="E64" s="544" t="s">
        <v>619</v>
      </c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  <c r="AH64" s="545"/>
      <c r="AI64" s="546"/>
      <c r="AJ64" s="141">
        <v>25</v>
      </c>
      <c r="AK64" s="382">
        <v>3</v>
      </c>
      <c r="AL64" s="383"/>
      <c r="AM64" s="383"/>
      <c r="AN64" s="383"/>
      <c r="AO64" s="383"/>
      <c r="AP64" s="383"/>
      <c r="AQ64" s="383"/>
      <c r="AR64" s="383"/>
      <c r="AS64" s="383"/>
      <c r="AT64" s="383"/>
      <c r="AU64" s="384"/>
      <c r="AV64" s="547"/>
      <c r="AW64" s="548"/>
      <c r="AX64" s="548"/>
      <c r="AY64" s="548"/>
      <c r="AZ64" s="548"/>
      <c r="BA64" s="548"/>
      <c r="BB64" s="548"/>
      <c r="BC64" s="548"/>
      <c r="BD64" s="548"/>
      <c r="BE64" s="549"/>
      <c r="BF64" s="415">
        <v>12</v>
      </c>
      <c r="BG64" s="416"/>
      <c r="BH64" s="416"/>
      <c r="BI64" s="416"/>
      <c r="BJ64" s="416"/>
      <c r="BK64" s="416"/>
      <c r="BL64" s="416"/>
      <c r="BM64" s="416"/>
      <c r="BN64" s="416"/>
      <c r="BO64" s="416"/>
      <c r="BP64" s="417"/>
      <c r="BQ64" s="424">
        <v>15984</v>
      </c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6"/>
    </row>
    <row r="65" spans="1:81" ht="28.5" customHeight="1">
      <c r="A65" s="376">
        <v>4</v>
      </c>
      <c r="B65" s="377"/>
      <c r="C65" s="377"/>
      <c r="D65" s="378"/>
      <c r="E65" s="544" t="s">
        <v>620</v>
      </c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6"/>
      <c r="AJ65" s="141">
        <v>225</v>
      </c>
      <c r="AK65" s="382">
        <v>9</v>
      </c>
      <c r="AL65" s="383"/>
      <c r="AM65" s="383"/>
      <c r="AN65" s="383"/>
      <c r="AO65" s="383"/>
      <c r="AP65" s="383"/>
      <c r="AQ65" s="383"/>
      <c r="AR65" s="383"/>
      <c r="AS65" s="383"/>
      <c r="AT65" s="383"/>
      <c r="AU65" s="384"/>
      <c r="AV65" s="547"/>
      <c r="AW65" s="548"/>
      <c r="AX65" s="548"/>
      <c r="AY65" s="548"/>
      <c r="AZ65" s="548"/>
      <c r="BA65" s="548"/>
      <c r="BB65" s="548"/>
      <c r="BC65" s="548"/>
      <c r="BD65" s="548"/>
      <c r="BE65" s="549"/>
      <c r="BF65" s="415">
        <v>12</v>
      </c>
      <c r="BG65" s="416"/>
      <c r="BH65" s="416"/>
      <c r="BI65" s="416"/>
      <c r="BJ65" s="416"/>
      <c r="BK65" s="416"/>
      <c r="BL65" s="416"/>
      <c r="BM65" s="416"/>
      <c r="BN65" s="416"/>
      <c r="BO65" s="416"/>
      <c r="BP65" s="417"/>
      <c r="BQ65" s="424">
        <v>162960</v>
      </c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6"/>
    </row>
    <row r="66" spans="1:81" ht="24" customHeight="1">
      <c r="A66" s="376">
        <v>5</v>
      </c>
      <c r="B66" s="377"/>
      <c r="C66" s="377"/>
      <c r="D66" s="378"/>
      <c r="E66" s="544" t="s">
        <v>621</v>
      </c>
      <c r="F66" s="545"/>
      <c r="G66" s="545"/>
      <c r="H66" s="545"/>
      <c r="I66" s="545"/>
      <c r="J66" s="545"/>
      <c r="K66" s="545"/>
      <c r="L66" s="545"/>
      <c r="M66" s="545"/>
      <c r="N66" s="545"/>
      <c r="O66" s="545"/>
      <c r="P66" s="545"/>
      <c r="Q66" s="545"/>
      <c r="R66" s="545"/>
      <c r="S66" s="545"/>
      <c r="T66" s="545"/>
      <c r="U66" s="545"/>
      <c r="V66" s="545"/>
      <c r="W66" s="545"/>
      <c r="X66" s="545"/>
      <c r="Y66" s="545"/>
      <c r="Z66" s="545"/>
      <c r="AA66" s="545"/>
      <c r="AB66" s="545"/>
      <c r="AC66" s="545"/>
      <c r="AD66" s="545"/>
      <c r="AE66" s="545"/>
      <c r="AF66" s="545"/>
      <c r="AG66" s="545"/>
      <c r="AH66" s="545"/>
      <c r="AI66" s="546"/>
      <c r="AJ66" s="141">
        <v>225</v>
      </c>
      <c r="AK66" s="382">
        <v>3</v>
      </c>
      <c r="AL66" s="383"/>
      <c r="AM66" s="383"/>
      <c r="AN66" s="383"/>
      <c r="AO66" s="383"/>
      <c r="AP66" s="383"/>
      <c r="AQ66" s="383"/>
      <c r="AR66" s="383"/>
      <c r="AS66" s="383"/>
      <c r="AT66" s="383"/>
      <c r="AU66" s="384"/>
      <c r="AV66" s="547"/>
      <c r="AW66" s="548"/>
      <c r="AX66" s="548"/>
      <c r="AY66" s="548"/>
      <c r="AZ66" s="548"/>
      <c r="BA66" s="548"/>
      <c r="BB66" s="548"/>
      <c r="BC66" s="548"/>
      <c r="BD66" s="548"/>
      <c r="BE66" s="549"/>
      <c r="BF66" s="415">
        <v>12</v>
      </c>
      <c r="BG66" s="416"/>
      <c r="BH66" s="416"/>
      <c r="BI66" s="416"/>
      <c r="BJ66" s="416"/>
      <c r="BK66" s="416"/>
      <c r="BL66" s="416"/>
      <c r="BM66" s="416"/>
      <c r="BN66" s="416"/>
      <c r="BO66" s="416"/>
      <c r="BP66" s="417"/>
      <c r="BQ66" s="424">
        <v>63039.6</v>
      </c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6"/>
    </row>
    <row r="67" spans="1:81" ht="24" customHeight="1">
      <c r="A67" s="376">
        <v>6</v>
      </c>
      <c r="B67" s="377"/>
      <c r="C67" s="377"/>
      <c r="D67" s="378"/>
      <c r="E67" s="544" t="s">
        <v>622</v>
      </c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6"/>
      <c r="AJ67" s="141">
        <v>225</v>
      </c>
      <c r="AK67" s="382">
        <v>9</v>
      </c>
      <c r="AL67" s="383"/>
      <c r="AM67" s="383"/>
      <c r="AN67" s="383"/>
      <c r="AO67" s="383"/>
      <c r="AP67" s="383"/>
      <c r="AQ67" s="383"/>
      <c r="AR67" s="383"/>
      <c r="AS67" s="383"/>
      <c r="AT67" s="383"/>
      <c r="AU67" s="384"/>
      <c r="AV67" s="547"/>
      <c r="AW67" s="548"/>
      <c r="AX67" s="548"/>
      <c r="AY67" s="548"/>
      <c r="AZ67" s="548"/>
      <c r="BA67" s="548"/>
      <c r="BB67" s="548"/>
      <c r="BC67" s="548"/>
      <c r="BD67" s="548"/>
      <c r="BE67" s="549"/>
      <c r="BF67" s="415">
        <v>3144.34</v>
      </c>
      <c r="BG67" s="416"/>
      <c r="BH67" s="416"/>
      <c r="BI67" s="416"/>
      <c r="BJ67" s="416"/>
      <c r="BK67" s="416"/>
      <c r="BL67" s="416"/>
      <c r="BM67" s="416"/>
      <c r="BN67" s="416"/>
      <c r="BO67" s="416"/>
      <c r="BP67" s="417"/>
      <c r="BQ67" s="424">
        <v>12577.36</v>
      </c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6"/>
    </row>
    <row r="68" spans="1:81" ht="24" customHeight="1">
      <c r="A68" s="376">
        <v>7</v>
      </c>
      <c r="B68" s="377"/>
      <c r="C68" s="377"/>
      <c r="D68" s="378"/>
      <c r="E68" s="544" t="s">
        <v>623</v>
      </c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6"/>
      <c r="AJ68" s="141">
        <v>225</v>
      </c>
      <c r="AK68" s="382"/>
      <c r="AL68" s="383"/>
      <c r="AM68" s="383"/>
      <c r="AN68" s="383"/>
      <c r="AO68" s="383"/>
      <c r="AP68" s="383"/>
      <c r="AQ68" s="383"/>
      <c r="AR68" s="383"/>
      <c r="AS68" s="383"/>
      <c r="AT68" s="383"/>
      <c r="AU68" s="384"/>
      <c r="AV68" s="547"/>
      <c r="AW68" s="548"/>
      <c r="AX68" s="548"/>
      <c r="AY68" s="548"/>
      <c r="AZ68" s="548"/>
      <c r="BA68" s="548"/>
      <c r="BB68" s="548"/>
      <c r="BC68" s="548"/>
      <c r="BD68" s="548"/>
      <c r="BE68" s="549"/>
      <c r="BF68" s="415"/>
      <c r="BG68" s="416"/>
      <c r="BH68" s="416"/>
      <c r="BI68" s="416"/>
      <c r="BJ68" s="416"/>
      <c r="BK68" s="416"/>
      <c r="BL68" s="416"/>
      <c r="BM68" s="416"/>
      <c r="BN68" s="416"/>
      <c r="BO68" s="416"/>
      <c r="BP68" s="417"/>
      <c r="BQ68" s="424">
        <v>20000</v>
      </c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6"/>
    </row>
    <row r="69" spans="1:81" ht="24" customHeight="1">
      <c r="A69" s="376">
        <v>8</v>
      </c>
      <c r="B69" s="377"/>
      <c r="C69" s="377"/>
      <c r="D69" s="378"/>
      <c r="E69" s="544" t="s">
        <v>624</v>
      </c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5"/>
      <c r="AA69" s="545"/>
      <c r="AB69" s="545"/>
      <c r="AC69" s="545"/>
      <c r="AD69" s="545"/>
      <c r="AE69" s="545"/>
      <c r="AF69" s="545"/>
      <c r="AG69" s="545"/>
      <c r="AH69" s="545"/>
      <c r="AI69" s="546"/>
      <c r="AJ69" s="141">
        <v>225</v>
      </c>
      <c r="AK69" s="382"/>
      <c r="AL69" s="383"/>
      <c r="AM69" s="383"/>
      <c r="AN69" s="383"/>
      <c r="AO69" s="383"/>
      <c r="AP69" s="383"/>
      <c r="AQ69" s="383"/>
      <c r="AR69" s="383"/>
      <c r="AS69" s="383"/>
      <c r="AT69" s="383"/>
      <c r="AU69" s="384"/>
      <c r="AV69" s="547"/>
      <c r="AW69" s="548"/>
      <c r="AX69" s="548"/>
      <c r="AY69" s="548"/>
      <c r="AZ69" s="548"/>
      <c r="BA69" s="548"/>
      <c r="BB69" s="548"/>
      <c r="BC69" s="548"/>
      <c r="BD69" s="548"/>
      <c r="BE69" s="549"/>
      <c r="BF69" s="415"/>
      <c r="BG69" s="416"/>
      <c r="BH69" s="416"/>
      <c r="BI69" s="416"/>
      <c r="BJ69" s="416"/>
      <c r="BK69" s="416"/>
      <c r="BL69" s="416"/>
      <c r="BM69" s="416"/>
      <c r="BN69" s="416"/>
      <c r="BO69" s="416"/>
      <c r="BP69" s="417"/>
      <c r="BQ69" s="424">
        <v>4000</v>
      </c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6"/>
    </row>
    <row r="70" spans="1:81" ht="12.75">
      <c r="A70" s="376"/>
      <c r="B70" s="377"/>
      <c r="C70" s="377"/>
      <c r="D70" s="378"/>
      <c r="E70" s="382" t="s">
        <v>388</v>
      </c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4"/>
      <c r="AJ70" s="106"/>
      <c r="AK70" s="396" t="s">
        <v>35</v>
      </c>
      <c r="AL70" s="397"/>
      <c r="AM70" s="397"/>
      <c r="AN70" s="397"/>
      <c r="AO70" s="397"/>
      <c r="AP70" s="397"/>
      <c r="AQ70" s="397"/>
      <c r="AR70" s="397"/>
      <c r="AS70" s="397"/>
      <c r="AT70" s="397"/>
      <c r="AU70" s="398"/>
      <c r="AV70" s="412" t="s">
        <v>35</v>
      </c>
      <c r="AW70" s="413"/>
      <c r="AX70" s="413"/>
      <c r="AY70" s="413"/>
      <c r="AZ70" s="413"/>
      <c r="BA70" s="413"/>
      <c r="BB70" s="413"/>
      <c r="BC70" s="413"/>
      <c r="BD70" s="413"/>
      <c r="BE70" s="414"/>
      <c r="BF70" s="412" t="s">
        <v>35</v>
      </c>
      <c r="BG70" s="413"/>
      <c r="BH70" s="413"/>
      <c r="BI70" s="413"/>
      <c r="BJ70" s="413"/>
      <c r="BK70" s="413"/>
      <c r="BL70" s="413"/>
      <c r="BM70" s="413"/>
      <c r="BN70" s="413"/>
      <c r="BO70" s="413"/>
      <c r="BP70" s="414"/>
      <c r="BQ70" s="522">
        <f>SUM(BQ62:BQ69)</f>
        <v>446994.95999999996</v>
      </c>
      <c r="BR70" s="501"/>
      <c r="BS70" s="501"/>
      <c r="BT70" s="501"/>
      <c r="BU70" s="501"/>
      <c r="BV70" s="501"/>
      <c r="BW70" s="501"/>
      <c r="BX70" s="501"/>
      <c r="BY70" s="501"/>
      <c r="BZ70" s="501"/>
      <c r="CA70" s="501"/>
      <c r="CB70" s="501"/>
      <c r="CC70" s="502"/>
    </row>
    <row r="72" spans="1:81" ht="15.75">
      <c r="A72" s="442" t="s">
        <v>625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2"/>
      <c r="AR72" s="442"/>
      <c r="AS72" s="442"/>
      <c r="AT72" s="442"/>
      <c r="AU72" s="442"/>
      <c r="AV72" s="442"/>
      <c r="AW72" s="442"/>
      <c r="AX72" s="442"/>
      <c r="AY72" s="442"/>
      <c r="AZ72" s="442"/>
      <c r="BA72" s="442"/>
      <c r="BB72" s="442"/>
      <c r="BC72" s="442"/>
      <c r="BD72" s="442"/>
      <c r="BE72" s="442"/>
      <c r="BF72" s="442"/>
      <c r="BG72" s="442"/>
      <c r="BH72" s="442"/>
      <c r="BI72" s="442"/>
      <c r="BJ72" s="442"/>
      <c r="BK72" s="442"/>
      <c r="BL72" s="442"/>
      <c r="BM72" s="442"/>
      <c r="BN72" s="442"/>
      <c r="BO72" s="442"/>
      <c r="BP72" s="442"/>
      <c r="BQ72" s="442"/>
      <c r="BR72" s="442"/>
      <c r="BS72" s="442"/>
      <c r="BT72" s="442"/>
      <c r="BU72" s="442"/>
      <c r="BV72" s="442"/>
      <c r="BW72" s="442"/>
      <c r="BX72" s="442"/>
      <c r="BY72" s="442"/>
      <c r="BZ72" s="442"/>
      <c r="CA72" s="442"/>
      <c r="CB72" s="442"/>
      <c r="CC72" s="442"/>
    </row>
    <row r="74" spans="1:81" ht="12.75">
      <c r="A74" s="403" t="s">
        <v>357</v>
      </c>
      <c r="B74" s="404"/>
      <c r="C74" s="404"/>
      <c r="D74" s="405"/>
      <c r="E74" s="403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5"/>
      <c r="AS74" s="403" t="s">
        <v>407</v>
      </c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5"/>
      <c r="BE74" s="403" t="s">
        <v>392</v>
      </c>
      <c r="BF74" s="404"/>
      <c r="BG74" s="404"/>
      <c r="BH74" s="404"/>
      <c r="BI74" s="404"/>
      <c r="BJ74" s="404"/>
      <c r="BK74" s="404"/>
      <c r="BL74" s="404"/>
      <c r="BM74" s="404"/>
      <c r="BN74" s="404"/>
      <c r="BO74" s="405"/>
      <c r="BP74" s="403" t="s">
        <v>493</v>
      </c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4"/>
      <c r="CB74" s="404"/>
      <c r="CC74" s="405"/>
    </row>
    <row r="75" spans="1:81" ht="12.75">
      <c r="A75" s="399" t="s">
        <v>365</v>
      </c>
      <c r="B75" s="400"/>
      <c r="C75" s="400"/>
      <c r="D75" s="401"/>
      <c r="E75" s="399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1"/>
      <c r="AS75" s="399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1"/>
      <c r="BE75" s="399" t="s">
        <v>550</v>
      </c>
      <c r="BF75" s="400"/>
      <c r="BG75" s="400"/>
      <c r="BH75" s="400"/>
      <c r="BI75" s="400"/>
      <c r="BJ75" s="400"/>
      <c r="BK75" s="400"/>
      <c r="BL75" s="400"/>
      <c r="BM75" s="400"/>
      <c r="BN75" s="400"/>
      <c r="BO75" s="401"/>
      <c r="BP75" s="399" t="s">
        <v>626</v>
      </c>
      <c r="BQ75" s="400"/>
      <c r="BR75" s="400"/>
      <c r="BS75" s="400"/>
      <c r="BT75" s="400"/>
      <c r="BU75" s="400"/>
      <c r="BV75" s="400"/>
      <c r="BW75" s="400"/>
      <c r="BX75" s="400"/>
      <c r="BY75" s="400"/>
      <c r="BZ75" s="400"/>
      <c r="CA75" s="400"/>
      <c r="CB75" s="400"/>
      <c r="CC75" s="401"/>
    </row>
    <row r="76" spans="1:81" ht="12.75">
      <c r="A76" s="399"/>
      <c r="B76" s="400"/>
      <c r="C76" s="400"/>
      <c r="D76" s="401"/>
      <c r="E76" s="399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1"/>
      <c r="AS76" s="399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1"/>
      <c r="BE76" s="399"/>
      <c r="BF76" s="400"/>
      <c r="BG76" s="400"/>
      <c r="BH76" s="400"/>
      <c r="BI76" s="400"/>
      <c r="BJ76" s="400"/>
      <c r="BK76" s="400"/>
      <c r="BL76" s="400"/>
      <c r="BM76" s="400"/>
      <c r="BN76" s="400"/>
      <c r="BO76" s="401"/>
      <c r="BP76" s="399" t="s">
        <v>416</v>
      </c>
      <c r="BQ76" s="400"/>
      <c r="BR76" s="400"/>
      <c r="BS76" s="400"/>
      <c r="BT76" s="400"/>
      <c r="BU76" s="400"/>
      <c r="BV76" s="400"/>
      <c r="BW76" s="400"/>
      <c r="BX76" s="400"/>
      <c r="BY76" s="400"/>
      <c r="BZ76" s="400"/>
      <c r="CA76" s="400"/>
      <c r="CB76" s="400"/>
      <c r="CC76" s="401"/>
    </row>
    <row r="77" spans="1:81" ht="12.75">
      <c r="A77" s="391">
        <v>1</v>
      </c>
      <c r="B77" s="392"/>
      <c r="C77" s="392"/>
      <c r="D77" s="433"/>
      <c r="E77" s="391">
        <v>2</v>
      </c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433"/>
      <c r="AS77" s="391">
        <v>4</v>
      </c>
      <c r="AT77" s="392"/>
      <c r="AU77" s="392"/>
      <c r="AV77" s="392"/>
      <c r="AW77" s="392"/>
      <c r="AX77" s="392"/>
      <c r="AY77" s="392"/>
      <c r="AZ77" s="392"/>
      <c r="BA77" s="392"/>
      <c r="BB77" s="392"/>
      <c r="BC77" s="392"/>
      <c r="BD77" s="433"/>
      <c r="BE77" s="391">
        <v>5</v>
      </c>
      <c r="BF77" s="392"/>
      <c r="BG77" s="392"/>
      <c r="BH77" s="392"/>
      <c r="BI77" s="392"/>
      <c r="BJ77" s="392"/>
      <c r="BK77" s="392"/>
      <c r="BL77" s="392"/>
      <c r="BM77" s="392"/>
      <c r="BN77" s="392"/>
      <c r="BO77" s="433"/>
      <c r="BP77" s="391">
        <v>6</v>
      </c>
      <c r="BQ77" s="392"/>
      <c r="BR77" s="392"/>
      <c r="BS77" s="392"/>
      <c r="BT77" s="392"/>
      <c r="BU77" s="392"/>
      <c r="BV77" s="392"/>
      <c r="BW77" s="392"/>
      <c r="BX77" s="392"/>
      <c r="BY77" s="392"/>
      <c r="BZ77" s="392"/>
      <c r="CA77" s="392"/>
      <c r="CB77" s="392"/>
      <c r="CC77" s="433"/>
    </row>
    <row r="78" spans="1:81" ht="12.75">
      <c r="A78" s="376">
        <v>1</v>
      </c>
      <c r="B78" s="377"/>
      <c r="C78" s="377"/>
      <c r="D78" s="378"/>
      <c r="E78" s="376" t="s">
        <v>627</v>
      </c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8"/>
      <c r="AS78" s="415">
        <v>226</v>
      </c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7"/>
      <c r="BE78" s="415">
        <v>1</v>
      </c>
      <c r="BF78" s="416"/>
      <c r="BG78" s="416"/>
      <c r="BH78" s="416"/>
      <c r="BI78" s="416"/>
      <c r="BJ78" s="416"/>
      <c r="BK78" s="416"/>
      <c r="BL78" s="416"/>
      <c r="BM78" s="416"/>
      <c r="BN78" s="416"/>
      <c r="BO78" s="417"/>
      <c r="BP78" s="415">
        <v>75000</v>
      </c>
      <c r="BQ78" s="416"/>
      <c r="BR78" s="416"/>
      <c r="BS78" s="416"/>
      <c r="BT78" s="416"/>
      <c r="BU78" s="416"/>
      <c r="BV78" s="416"/>
      <c r="BW78" s="416"/>
      <c r="BX78" s="416"/>
      <c r="BY78" s="416"/>
      <c r="BZ78" s="416"/>
      <c r="CA78" s="416"/>
      <c r="CB78" s="416"/>
      <c r="CC78" s="417"/>
    </row>
    <row r="79" spans="1:81" ht="12.75">
      <c r="A79" s="376">
        <v>2</v>
      </c>
      <c r="B79" s="377"/>
      <c r="C79" s="377"/>
      <c r="D79" s="378"/>
      <c r="E79" s="376" t="s">
        <v>628</v>
      </c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8"/>
      <c r="AS79" s="415">
        <v>226</v>
      </c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7"/>
      <c r="BE79" s="415">
        <v>1</v>
      </c>
      <c r="BF79" s="416"/>
      <c r="BG79" s="416"/>
      <c r="BH79" s="416"/>
      <c r="BI79" s="416"/>
      <c r="BJ79" s="416"/>
      <c r="BK79" s="416"/>
      <c r="BL79" s="416"/>
      <c r="BM79" s="416"/>
      <c r="BN79" s="416"/>
      <c r="BO79" s="417"/>
      <c r="BP79" s="415">
        <v>33600</v>
      </c>
      <c r="BQ79" s="416"/>
      <c r="BR79" s="416"/>
      <c r="BS79" s="416"/>
      <c r="BT79" s="416"/>
      <c r="BU79" s="416"/>
      <c r="BV79" s="416"/>
      <c r="BW79" s="416"/>
      <c r="BX79" s="416"/>
      <c r="BY79" s="416"/>
      <c r="BZ79" s="416"/>
      <c r="CA79" s="416"/>
      <c r="CB79" s="416"/>
      <c r="CC79" s="417"/>
    </row>
    <row r="80" spans="1:81" ht="12.75">
      <c r="A80" s="376">
        <v>3</v>
      </c>
      <c r="B80" s="377"/>
      <c r="C80" s="377"/>
      <c r="D80" s="378"/>
      <c r="E80" s="376" t="s">
        <v>629</v>
      </c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  <c r="AL80" s="377"/>
      <c r="AM80" s="377"/>
      <c r="AN80" s="377"/>
      <c r="AO80" s="377"/>
      <c r="AP80" s="377"/>
      <c r="AQ80" s="377"/>
      <c r="AR80" s="378"/>
      <c r="AS80" s="415">
        <v>226</v>
      </c>
      <c r="AT80" s="416"/>
      <c r="AU80" s="416"/>
      <c r="AV80" s="416"/>
      <c r="AW80" s="416"/>
      <c r="AX80" s="416"/>
      <c r="AY80" s="416"/>
      <c r="AZ80" s="416"/>
      <c r="BA80" s="416"/>
      <c r="BB80" s="416"/>
      <c r="BC80" s="416"/>
      <c r="BD80" s="417"/>
      <c r="BE80" s="415">
        <v>16</v>
      </c>
      <c r="BF80" s="416"/>
      <c r="BG80" s="416"/>
      <c r="BH80" s="416"/>
      <c r="BI80" s="416"/>
      <c r="BJ80" s="416"/>
      <c r="BK80" s="416"/>
      <c r="BL80" s="416"/>
      <c r="BM80" s="416"/>
      <c r="BN80" s="416"/>
      <c r="BO80" s="417"/>
      <c r="BP80" s="415">
        <v>61900</v>
      </c>
      <c r="BQ80" s="416"/>
      <c r="BR80" s="416"/>
      <c r="BS80" s="416"/>
      <c r="BT80" s="416"/>
      <c r="BU80" s="416"/>
      <c r="BV80" s="416"/>
      <c r="BW80" s="416"/>
      <c r="BX80" s="416"/>
      <c r="BY80" s="416"/>
      <c r="BZ80" s="416"/>
      <c r="CA80" s="416"/>
      <c r="CB80" s="416"/>
      <c r="CC80" s="417"/>
    </row>
    <row r="81" spans="1:81" ht="12.75">
      <c r="A81" s="376">
        <v>4</v>
      </c>
      <c r="B81" s="377"/>
      <c r="C81" s="377"/>
      <c r="D81" s="378"/>
      <c r="E81" s="376" t="s">
        <v>630</v>
      </c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77"/>
      <c r="AR81" s="378"/>
      <c r="AS81" s="415">
        <v>226</v>
      </c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7"/>
      <c r="BE81" s="415">
        <v>1</v>
      </c>
      <c r="BF81" s="416"/>
      <c r="BG81" s="416"/>
      <c r="BH81" s="416"/>
      <c r="BI81" s="416"/>
      <c r="BJ81" s="416"/>
      <c r="BK81" s="416"/>
      <c r="BL81" s="416"/>
      <c r="BM81" s="416"/>
      <c r="BN81" s="416"/>
      <c r="BO81" s="417"/>
      <c r="BP81" s="415">
        <v>120000</v>
      </c>
      <c r="BQ81" s="416"/>
      <c r="BR81" s="416"/>
      <c r="BS81" s="416"/>
      <c r="BT81" s="416"/>
      <c r="BU81" s="416"/>
      <c r="BV81" s="416"/>
      <c r="BW81" s="416"/>
      <c r="BX81" s="416"/>
      <c r="BY81" s="416"/>
      <c r="BZ81" s="416"/>
      <c r="CA81" s="416"/>
      <c r="CB81" s="416"/>
      <c r="CC81" s="417"/>
    </row>
    <row r="82" spans="1:81" ht="21.75" customHeight="1">
      <c r="A82" s="376">
        <v>5</v>
      </c>
      <c r="B82" s="377"/>
      <c r="C82" s="377"/>
      <c r="D82" s="378"/>
      <c r="E82" s="541" t="s">
        <v>631</v>
      </c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  <c r="Z82" s="542"/>
      <c r="AA82" s="542"/>
      <c r="AB82" s="542"/>
      <c r="AC82" s="542"/>
      <c r="AD82" s="542"/>
      <c r="AE82" s="542"/>
      <c r="AF82" s="542"/>
      <c r="AG82" s="542"/>
      <c r="AH82" s="542"/>
      <c r="AI82" s="542"/>
      <c r="AJ82" s="542"/>
      <c r="AK82" s="542"/>
      <c r="AL82" s="542"/>
      <c r="AM82" s="542"/>
      <c r="AN82" s="542"/>
      <c r="AO82" s="542"/>
      <c r="AP82" s="542"/>
      <c r="AQ82" s="542"/>
      <c r="AR82" s="543"/>
      <c r="AS82" s="415">
        <v>226</v>
      </c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7"/>
      <c r="BE82" s="415">
        <v>3</v>
      </c>
      <c r="BF82" s="416"/>
      <c r="BG82" s="416"/>
      <c r="BH82" s="416"/>
      <c r="BI82" s="416"/>
      <c r="BJ82" s="416"/>
      <c r="BK82" s="416"/>
      <c r="BL82" s="416"/>
      <c r="BM82" s="416"/>
      <c r="BN82" s="416"/>
      <c r="BO82" s="417"/>
      <c r="BP82" s="415">
        <v>37000</v>
      </c>
      <c r="BQ82" s="416"/>
      <c r="BR82" s="416"/>
      <c r="BS82" s="416"/>
      <c r="BT82" s="416"/>
      <c r="BU82" s="416"/>
      <c r="BV82" s="416"/>
      <c r="BW82" s="416"/>
      <c r="BX82" s="416"/>
      <c r="BY82" s="416"/>
      <c r="BZ82" s="416"/>
      <c r="CA82" s="416"/>
      <c r="CB82" s="416"/>
      <c r="CC82" s="417"/>
    </row>
    <row r="83" spans="1:81" ht="37.5" customHeight="1">
      <c r="A83" s="376">
        <v>6</v>
      </c>
      <c r="B83" s="377"/>
      <c r="C83" s="377"/>
      <c r="D83" s="378"/>
      <c r="E83" s="541" t="s">
        <v>632</v>
      </c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542"/>
      <c r="AL83" s="542"/>
      <c r="AM83" s="542"/>
      <c r="AN83" s="542"/>
      <c r="AO83" s="542"/>
      <c r="AP83" s="542"/>
      <c r="AQ83" s="542"/>
      <c r="AR83" s="543"/>
      <c r="AS83" s="415">
        <v>226</v>
      </c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7"/>
      <c r="BE83" s="415">
        <v>4</v>
      </c>
      <c r="BF83" s="416"/>
      <c r="BG83" s="416"/>
      <c r="BH83" s="416"/>
      <c r="BI83" s="416"/>
      <c r="BJ83" s="416"/>
      <c r="BK83" s="416"/>
      <c r="BL83" s="416"/>
      <c r="BM83" s="416"/>
      <c r="BN83" s="416"/>
      <c r="BO83" s="417"/>
      <c r="BP83" s="415">
        <v>48000</v>
      </c>
      <c r="BQ83" s="416"/>
      <c r="BR83" s="416"/>
      <c r="BS83" s="416"/>
      <c r="BT83" s="416"/>
      <c r="BU83" s="416"/>
      <c r="BV83" s="416"/>
      <c r="BW83" s="416"/>
      <c r="BX83" s="416"/>
      <c r="BY83" s="416"/>
      <c r="BZ83" s="416"/>
      <c r="CA83" s="416"/>
      <c r="CB83" s="416"/>
      <c r="CC83" s="417"/>
    </row>
    <row r="84" spans="1:81" ht="37.5" customHeight="1">
      <c r="A84" s="376">
        <v>7</v>
      </c>
      <c r="B84" s="377"/>
      <c r="C84" s="377"/>
      <c r="D84" s="378"/>
      <c r="E84" s="376" t="s">
        <v>633</v>
      </c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  <c r="AL84" s="377"/>
      <c r="AM84" s="377"/>
      <c r="AN84" s="377"/>
      <c r="AO84" s="377"/>
      <c r="AP84" s="377"/>
      <c r="AQ84" s="377"/>
      <c r="AR84" s="378"/>
      <c r="AS84" s="415">
        <v>226</v>
      </c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7"/>
      <c r="BE84" s="415">
        <v>2</v>
      </c>
      <c r="BF84" s="416"/>
      <c r="BG84" s="416"/>
      <c r="BH84" s="416"/>
      <c r="BI84" s="416"/>
      <c r="BJ84" s="416"/>
      <c r="BK84" s="416"/>
      <c r="BL84" s="416"/>
      <c r="BM84" s="416"/>
      <c r="BN84" s="416"/>
      <c r="BO84" s="417"/>
      <c r="BP84" s="415">
        <v>17200</v>
      </c>
      <c r="BQ84" s="416"/>
      <c r="BR84" s="416"/>
      <c r="BS84" s="416"/>
      <c r="BT84" s="416"/>
      <c r="BU84" s="416"/>
      <c r="BV84" s="416"/>
      <c r="BW84" s="416"/>
      <c r="BX84" s="416"/>
      <c r="BY84" s="416"/>
      <c r="BZ84" s="416"/>
      <c r="CA84" s="416"/>
      <c r="CB84" s="416"/>
      <c r="CC84" s="417"/>
    </row>
    <row r="85" spans="1:81" ht="37.5" customHeight="1">
      <c r="A85" s="376">
        <v>8</v>
      </c>
      <c r="B85" s="377"/>
      <c r="C85" s="377"/>
      <c r="D85" s="378"/>
      <c r="E85" s="376" t="s">
        <v>634</v>
      </c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  <c r="AL85" s="377"/>
      <c r="AM85" s="377"/>
      <c r="AN85" s="377"/>
      <c r="AO85" s="377"/>
      <c r="AP85" s="377"/>
      <c r="AQ85" s="377"/>
      <c r="AR85" s="378"/>
      <c r="AS85" s="415">
        <v>227</v>
      </c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7"/>
      <c r="BE85" s="415">
        <v>2</v>
      </c>
      <c r="BF85" s="416"/>
      <c r="BG85" s="416"/>
      <c r="BH85" s="416"/>
      <c r="BI85" s="416"/>
      <c r="BJ85" s="416"/>
      <c r="BK85" s="416"/>
      <c r="BL85" s="416"/>
      <c r="BM85" s="416"/>
      <c r="BN85" s="416"/>
      <c r="BO85" s="417"/>
      <c r="BP85" s="415">
        <v>20000</v>
      </c>
      <c r="BQ85" s="416"/>
      <c r="BR85" s="416"/>
      <c r="BS85" s="416"/>
      <c r="BT85" s="416"/>
      <c r="BU85" s="416"/>
      <c r="BV85" s="416"/>
      <c r="BW85" s="416"/>
      <c r="BX85" s="416"/>
      <c r="BY85" s="416"/>
      <c r="BZ85" s="416"/>
      <c r="CA85" s="416"/>
      <c r="CB85" s="416"/>
      <c r="CC85" s="417"/>
    </row>
    <row r="86" spans="1:81" ht="37.5" customHeight="1">
      <c r="A86" s="376">
        <v>9</v>
      </c>
      <c r="B86" s="377"/>
      <c r="C86" s="377"/>
      <c r="D86" s="378"/>
      <c r="E86" s="376" t="s">
        <v>635</v>
      </c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377"/>
      <c r="AR86" s="378"/>
      <c r="AS86" s="415">
        <v>226</v>
      </c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7"/>
      <c r="BE86" s="415">
        <v>1</v>
      </c>
      <c r="BF86" s="416"/>
      <c r="BG86" s="416"/>
      <c r="BH86" s="416"/>
      <c r="BI86" s="416"/>
      <c r="BJ86" s="416"/>
      <c r="BK86" s="416"/>
      <c r="BL86" s="416"/>
      <c r="BM86" s="416"/>
      <c r="BN86" s="416"/>
      <c r="BO86" s="417"/>
      <c r="BP86" s="415">
        <v>100000</v>
      </c>
      <c r="BQ86" s="416"/>
      <c r="BR86" s="416"/>
      <c r="BS86" s="416"/>
      <c r="BT86" s="416"/>
      <c r="BU86" s="416"/>
      <c r="BV86" s="416"/>
      <c r="BW86" s="416"/>
      <c r="BX86" s="416"/>
      <c r="BY86" s="416"/>
      <c r="BZ86" s="416"/>
      <c r="CA86" s="416"/>
      <c r="CB86" s="416"/>
      <c r="CC86" s="417"/>
    </row>
    <row r="87" spans="1:81" ht="37.5" customHeight="1">
      <c r="A87" s="376">
        <v>10</v>
      </c>
      <c r="B87" s="377"/>
      <c r="C87" s="377"/>
      <c r="D87" s="378"/>
      <c r="E87" s="376" t="s">
        <v>636</v>
      </c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8"/>
      <c r="AS87" s="415">
        <v>226</v>
      </c>
      <c r="AT87" s="416"/>
      <c r="AU87" s="416"/>
      <c r="AV87" s="416"/>
      <c r="AW87" s="416"/>
      <c r="AX87" s="416"/>
      <c r="AY87" s="416"/>
      <c r="AZ87" s="416"/>
      <c r="BA87" s="416"/>
      <c r="BB87" s="416"/>
      <c r="BC87" s="416"/>
      <c r="BD87" s="417"/>
      <c r="BE87" s="415">
        <v>1</v>
      </c>
      <c r="BF87" s="416"/>
      <c r="BG87" s="416"/>
      <c r="BH87" s="416"/>
      <c r="BI87" s="416"/>
      <c r="BJ87" s="416"/>
      <c r="BK87" s="416"/>
      <c r="BL87" s="416"/>
      <c r="BM87" s="416"/>
      <c r="BN87" s="416"/>
      <c r="BO87" s="417"/>
      <c r="BP87" s="415">
        <v>7000</v>
      </c>
      <c r="BQ87" s="416"/>
      <c r="BR87" s="416"/>
      <c r="BS87" s="416"/>
      <c r="BT87" s="416"/>
      <c r="BU87" s="416"/>
      <c r="BV87" s="416"/>
      <c r="BW87" s="416"/>
      <c r="BX87" s="416"/>
      <c r="BY87" s="416"/>
      <c r="BZ87" s="416"/>
      <c r="CA87" s="416"/>
      <c r="CB87" s="416"/>
      <c r="CC87" s="417"/>
    </row>
    <row r="88" spans="1:81" ht="37.5" customHeight="1">
      <c r="A88" s="376">
        <v>10</v>
      </c>
      <c r="B88" s="377"/>
      <c r="C88" s="377"/>
      <c r="D88" s="378"/>
      <c r="E88" s="376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8"/>
      <c r="AS88" s="415">
        <v>226</v>
      </c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7"/>
      <c r="BE88" s="415">
        <v>1</v>
      </c>
      <c r="BF88" s="416"/>
      <c r="BG88" s="416"/>
      <c r="BH88" s="416"/>
      <c r="BI88" s="416"/>
      <c r="BJ88" s="416"/>
      <c r="BK88" s="416"/>
      <c r="BL88" s="416"/>
      <c r="BM88" s="416"/>
      <c r="BN88" s="416"/>
      <c r="BO88" s="417"/>
      <c r="BP88" s="415">
        <v>370000</v>
      </c>
      <c r="BQ88" s="416"/>
      <c r="BR88" s="416"/>
      <c r="BS88" s="416"/>
      <c r="BT88" s="416"/>
      <c r="BU88" s="416"/>
      <c r="BV88" s="416"/>
      <c r="BW88" s="416"/>
      <c r="BX88" s="416"/>
      <c r="BY88" s="416"/>
      <c r="BZ88" s="416"/>
      <c r="CA88" s="416"/>
      <c r="CB88" s="416"/>
      <c r="CC88" s="417"/>
    </row>
    <row r="89" spans="1:81" ht="12.75">
      <c r="A89" s="376"/>
      <c r="B89" s="377"/>
      <c r="C89" s="377"/>
      <c r="D89" s="378"/>
      <c r="E89" s="382" t="s">
        <v>388</v>
      </c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4"/>
      <c r="AS89" s="412" t="s">
        <v>35</v>
      </c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4"/>
      <c r="BE89" s="412" t="s">
        <v>35</v>
      </c>
      <c r="BF89" s="413"/>
      <c r="BG89" s="413"/>
      <c r="BH89" s="413"/>
      <c r="BI89" s="413"/>
      <c r="BJ89" s="413"/>
      <c r="BK89" s="413"/>
      <c r="BL89" s="413"/>
      <c r="BM89" s="413"/>
      <c r="BN89" s="413"/>
      <c r="BO89" s="414"/>
      <c r="BP89" s="538">
        <f>SUM(BP78:CC88)</f>
        <v>889700</v>
      </c>
      <c r="BQ89" s="539"/>
      <c r="BR89" s="539"/>
      <c r="BS89" s="539"/>
      <c r="BT89" s="539"/>
      <c r="BU89" s="539"/>
      <c r="BV89" s="539"/>
      <c r="BW89" s="539"/>
      <c r="BX89" s="539"/>
      <c r="BY89" s="539"/>
      <c r="BZ89" s="539"/>
      <c r="CA89" s="539"/>
      <c r="CB89" s="539"/>
      <c r="CC89" s="540"/>
    </row>
    <row r="91" spans="1:81" ht="15.75">
      <c r="A91" s="442" t="s">
        <v>638</v>
      </c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2"/>
      <c r="AL91" s="442"/>
      <c r="AM91" s="442"/>
      <c r="AN91" s="442"/>
      <c r="AO91" s="442"/>
      <c r="AP91" s="442"/>
      <c r="AQ91" s="442"/>
      <c r="AR91" s="442"/>
      <c r="AS91" s="442"/>
      <c r="AT91" s="442"/>
      <c r="AU91" s="442"/>
      <c r="AV91" s="442"/>
      <c r="AW91" s="442"/>
      <c r="AX91" s="442"/>
      <c r="AY91" s="442"/>
      <c r="AZ91" s="442"/>
      <c r="BA91" s="442"/>
      <c r="BB91" s="442"/>
      <c r="BC91" s="442"/>
      <c r="BD91" s="442"/>
      <c r="BE91" s="442"/>
      <c r="BF91" s="442"/>
      <c r="BG91" s="442"/>
      <c r="BH91" s="442"/>
      <c r="BI91" s="442"/>
      <c r="BJ91" s="442"/>
      <c r="BK91" s="442"/>
      <c r="BL91" s="442"/>
      <c r="BM91" s="442"/>
      <c r="BN91" s="442"/>
      <c r="BO91" s="442"/>
      <c r="BP91" s="442"/>
      <c r="BQ91" s="442"/>
      <c r="BR91" s="442"/>
      <c r="BS91" s="442"/>
      <c r="BT91" s="442"/>
      <c r="BU91" s="442"/>
      <c r="BV91" s="442"/>
      <c r="BW91" s="442"/>
      <c r="BX91" s="442"/>
      <c r="BY91" s="442"/>
      <c r="BZ91" s="442"/>
      <c r="CA91" s="442"/>
      <c r="CB91" s="442"/>
      <c r="CC91" s="442"/>
    </row>
    <row r="93" spans="1:81" ht="12.75">
      <c r="A93" s="403" t="s">
        <v>357</v>
      </c>
      <c r="B93" s="404"/>
      <c r="C93" s="404"/>
      <c r="D93" s="405"/>
      <c r="E93" s="403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  <c r="AR93" s="405"/>
      <c r="AS93" s="403" t="s">
        <v>407</v>
      </c>
      <c r="AT93" s="404"/>
      <c r="AU93" s="404"/>
      <c r="AV93" s="404"/>
      <c r="AW93" s="404"/>
      <c r="AX93" s="404"/>
      <c r="AY93" s="404"/>
      <c r="AZ93" s="404"/>
      <c r="BA93" s="404"/>
      <c r="BB93" s="404"/>
      <c r="BC93" s="404"/>
      <c r="BD93" s="405"/>
      <c r="BE93" s="403" t="s">
        <v>392</v>
      </c>
      <c r="BF93" s="404"/>
      <c r="BG93" s="404"/>
      <c r="BH93" s="404"/>
      <c r="BI93" s="404"/>
      <c r="BJ93" s="404"/>
      <c r="BK93" s="404"/>
      <c r="BL93" s="404"/>
      <c r="BM93" s="404"/>
      <c r="BN93" s="404"/>
      <c r="BO93" s="405"/>
      <c r="BP93" s="403" t="s">
        <v>493</v>
      </c>
      <c r="BQ93" s="404"/>
      <c r="BR93" s="404"/>
      <c r="BS93" s="404"/>
      <c r="BT93" s="404"/>
      <c r="BU93" s="404"/>
      <c r="BV93" s="404"/>
      <c r="BW93" s="404"/>
      <c r="BX93" s="404"/>
      <c r="BY93" s="404"/>
      <c r="BZ93" s="404"/>
      <c r="CA93" s="404"/>
      <c r="CB93" s="404"/>
      <c r="CC93" s="405"/>
    </row>
    <row r="94" spans="1:81" ht="12.75">
      <c r="A94" s="399" t="s">
        <v>365</v>
      </c>
      <c r="B94" s="400"/>
      <c r="C94" s="400"/>
      <c r="D94" s="401"/>
      <c r="E94" s="399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1"/>
      <c r="AS94" s="399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1"/>
      <c r="BE94" s="399"/>
      <c r="BF94" s="400"/>
      <c r="BG94" s="400"/>
      <c r="BH94" s="400"/>
      <c r="BI94" s="400"/>
      <c r="BJ94" s="400"/>
      <c r="BK94" s="400"/>
      <c r="BL94" s="400"/>
      <c r="BM94" s="400"/>
      <c r="BN94" s="400"/>
      <c r="BO94" s="401"/>
      <c r="BP94" s="399"/>
      <c r="BQ94" s="400"/>
      <c r="BR94" s="400"/>
      <c r="BS94" s="400"/>
      <c r="BT94" s="400"/>
      <c r="BU94" s="400"/>
      <c r="BV94" s="400"/>
      <c r="BW94" s="400"/>
      <c r="BX94" s="400"/>
      <c r="BY94" s="400"/>
      <c r="BZ94" s="400"/>
      <c r="CA94" s="400"/>
      <c r="CB94" s="400"/>
      <c r="CC94" s="401"/>
    </row>
    <row r="95" spans="1:81" ht="12.75">
      <c r="A95" s="399"/>
      <c r="B95" s="400"/>
      <c r="C95" s="400"/>
      <c r="D95" s="401"/>
      <c r="E95" s="399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1"/>
      <c r="AS95" s="399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1"/>
      <c r="BE95" s="399"/>
      <c r="BF95" s="400"/>
      <c r="BG95" s="400"/>
      <c r="BH95" s="400"/>
      <c r="BI95" s="400"/>
      <c r="BJ95" s="400"/>
      <c r="BK95" s="400"/>
      <c r="BL95" s="400"/>
      <c r="BM95" s="400"/>
      <c r="BN95" s="400"/>
      <c r="BO95" s="401"/>
      <c r="BP95" s="399" t="s">
        <v>416</v>
      </c>
      <c r="BQ95" s="400"/>
      <c r="BR95" s="400"/>
      <c r="BS95" s="400"/>
      <c r="BT95" s="400"/>
      <c r="BU95" s="400"/>
      <c r="BV95" s="400"/>
      <c r="BW95" s="400"/>
      <c r="BX95" s="400"/>
      <c r="BY95" s="400"/>
      <c r="BZ95" s="400"/>
      <c r="CA95" s="400"/>
      <c r="CB95" s="400"/>
      <c r="CC95" s="401"/>
    </row>
    <row r="96" spans="1:81" ht="12.75">
      <c r="A96" s="391">
        <v>1</v>
      </c>
      <c r="B96" s="392"/>
      <c r="C96" s="392"/>
      <c r="D96" s="433"/>
      <c r="E96" s="391">
        <v>2</v>
      </c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2"/>
      <c r="AE96" s="392"/>
      <c r="AF96" s="392"/>
      <c r="AG96" s="392"/>
      <c r="AH96" s="392"/>
      <c r="AI96" s="392"/>
      <c r="AJ96" s="392"/>
      <c r="AK96" s="392"/>
      <c r="AL96" s="392"/>
      <c r="AM96" s="392"/>
      <c r="AN96" s="392"/>
      <c r="AO96" s="392"/>
      <c r="AP96" s="392"/>
      <c r="AQ96" s="392"/>
      <c r="AR96" s="433"/>
      <c r="AS96" s="391">
        <v>4</v>
      </c>
      <c r="AT96" s="392"/>
      <c r="AU96" s="392"/>
      <c r="AV96" s="392"/>
      <c r="AW96" s="392"/>
      <c r="AX96" s="392"/>
      <c r="AY96" s="392"/>
      <c r="AZ96" s="392"/>
      <c r="BA96" s="392"/>
      <c r="BB96" s="392"/>
      <c r="BC96" s="392"/>
      <c r="BD96" s="433"/>
      <c r="BE96" s="391">
        <v>5</v>
      </c>
      <c r="BF96" s="392"/>
      <c r="BG96" s="392"/>
      <c r="BH96" s="392"/>
      <c r="BI96" s="392"/>
      <c r="BJ96" s="392"/>
      <c r="BK96" s="392"/>
      <c r="BL96" s="392"/>
      <c r="BM96" s="392"/>
      <c r="BN96" s="392"/>
      <c r="BO96" s="433"/>
      <c r="BP96" s="391">
        <v>6</v>
      </c>
      <c r="BQ96" s="392"/>
      <c r="BR96" s="392"/>
      <c r="BS96" s="392"/>
      <c r="BT96" s="392"/>
      <c r="BU96" s="392"/>
      <c r="BV96" s="392"/>
      <c r="BW96" s="392"/>
      <c r="BX96" s="392"/>
      <c r="BY96" s="392"/>
      <c r="BZ96" s="392"/>
      <c r="CA96" s="392"/>
      <c r="CB96" s="392"/>
      <c r="CC96" s="433"/>
    </row>
    <row r="97" spans="1:81" ht="12.75">
      <c r="A97" s="376">
        <v>1</v>
      </c>
      <c r="B97" s="377"/>
      <c r="C97" s="377"/>
      <c r="D97" s="378"/>
      <c r="E97" s="376" t="s">
        <v>639</v>
      </c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7"/>
      <c r="AP97" s="377"/>
      <c r="AQ97" s="377"/>
      <c r="AR97" s="378"/>
      <c r="AS97" s="415">
        <v>310</v>
      </c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7"/>
      <c r="BE97" s="415">
        <v>150</v>
      </c>
      <c r="BF97" s="416"/>
      <c r="BG97" s="416"/>
      <c r="BH97" s="416"/>
      <c r="BI97" s="416"/>
      <c r="BJ97" s="416"/>
      <c r="BK97" s="416"/>
      <c r="BL97" s="416"/>
      <c r="BM97" s="416"/>
      <c r="BN97" s="416"/>
      <c r="BO97" s="417"/>
      <c r="BP97" s="415">
        <v>150000</v>
      </c>
      <c r="BQ97" s="416"/>
      <c r="BR97" s="416"/>
      <c r="BS97" s="416"/>
      <c r="BT97" s="416"/>
      <c r="BU97" s="416"/>
      <c r="BV97" s="416"/>
      <c r="BW97" s="416"/>
      <c r="BX97" s="416"/>
      <c r="BY97" s="416"/>
      <c r="BZ97" s="416"/>
      <c r="CA97" s="416"/>
      <c r="CB97" s="416"/>
      <c r="CC97" s="417"/>
    </row>
    <row r="98" spans="1:81" ht="12.75">
      <c r="A98" s="376">
        <v>2</v>
      </c>
      <c r="B98" s="377"/>
      <c r="C98" s="377"/>
      <c r="D98" s="378"/>
      <c r="E98" s="376" t="s">
        <v>640</v>
      </c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8"/>
      <c r="AS98" s="415">
        <v>310</v>
      </c>
      <c r="AT98" s="416"/>
      <c r="AU98" s="416"/>
      <c r="AV98" s="416"/>
      <c r="AW98" s="416"/>
      <c r="AX98" s="416"/>
      <c r="AY98" s="416"/>
      <c r="AZ98" s="416"/>
      <c r="BA98" s="416"/>
      <c r="BB98" s="416"/>
      <c r="BC98" s="416"/>
      <c r="BD98" s="417"/>
      <c r="BE98" s="415"/>
      <c r="BF98" s="416"/>
      <c r="BG98" s="416"/>
      <c r="BH98" s="416"/>
      <c r="BI98" s="416"/>
      <c r="BJ98" s="416"/>
      <c r="BK98" s="416"/>
      <c r="BL98" s="416"/>
      <c r="BM98" s="416"/>
      <c r="BN98" s="416"/>
      <c r="BO98" s="417"/>
      <c r="BP98" s="415">
        <v>200000</v>
      </c>
      <c r="BQ98" s="416"/>
      <c r="BR98" s="416"/>
      <c r="BS98" s="416"/>
      <c r="BT98" s="416"/>
      <c r="BU98" s="416"/>
      <c r="BV98" s="416"/>
      <c r="BW98" s="416"/>
      <c r="BX98" s="416"/>
      <c r="BY98" s="416"/>
      <c r="BZ98" s="416"/>
      <c r="CA98" s="416"/>
      <c r="CB98" s="416"/>
      <c r="CC98" s="417"/>
    </row>
    <row r="99" spans="1:97" ht="12.75">
      <c r="A99" s="376">
        <v>3</v>
      </c>
      <c r="B99" s="377"/>
      <c r="C99" s="377"/>
      <c r="D99" s="378"/>
      <c r="E99" s="376" t="s">
        <v>641</v>
      </c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8"/>
      <c r="AS99" s="415">
        <v>310</v>
      </c>
      <c r="AT99" s="416"/>
      <c r="AU99" s="416"/>
      <c r="AV99" s="416"/>
      <c r="AW99" s="416"/>
      <c r="AX99" s="416"/>
      <c r="AY99" s="416"/>
      <c r="AZ99" s="416"/>
      <c r="BA99" s="416"/>
      <c r="BB99" s="416"/>
      <c r="BC99" s="416"/>
      <c r="BD99" s="417"/>
      <c r="BE99" s="415"/>
      <c r="BF99" s="416"/>
      <c r="BG99" s="416"/>
      <c r="BH99" s="416"/>
      <c r="BI99" s="416"/>
      <c r="BJ99" s="416"/>
      <c r="BK99" s="416"/>
      <c r="BL99" s="416"/>
      <c r="BM99" s="416"/>
      <c r="BN99" s="416"/>
      <c r="BO99" s="417"/>
      <c r="BP99" s="415">
        <v>272969</v>
      </c>
      <c r="BQ99" s="416"/>
      <c r="BR99" s="416"/>
      <c r="BS99" s="416"/>
      <c r="BT99" s="416"/>
      <c r="BU99" s="416"/>
      <c r="BV99" s="416"/>
      <c r="BW99" s="416"/>
      <c r="BX99" s="416"/>
      <c r="BY99" s="416"/>
      <c r="BZ99" s="416"/>
      <c r="CA99" s="416"/>
      <c r="CB99" s="416"/>
      <c r="CC99" s="417"/>
      <c r="CM99" s="74" t="s">
        <v>650</v>
      </c>
      <c r="CS99" s="74">
        <f>BP108+BP105</f>
        <v>200000</v>
      </c>
    </row>
    <row r="100" spans="1:97" ht="12.75">
      <c r="A100" s="376">
        <v>4</v>
      </c>
      <c r="B100" s="377"/>
      <c r="C100" s="377"/>
      <c r="D100" s="378"/>
      <c r="E100" s="376" t="s">
        <v>388</v>
      </c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8"/>
      <c r="AS100" s="415">
        <v>310</v>
      </c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7"/>
      <c r="BE100" s="415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7"/>
      <c r="BP100" s="500">
        <f>SUM(BP97:CC99)</f>
        <v>622969</v>
      </c>
      <c r="BQ100" s="501"/>
      <c r="BR100" s="501"/>
      <c r="BS100" s="501"/>
      <c r="BT100" s="501"/>
      <c r="BU100" s="501"/>
      <c r="BV100" s="501"/>
      <c r="BW100" s="501"/>
      <c r="BX100" s="501"/>
      <c r="BY100" s="501"/>
      <c r="BZ100" s="501"/>
      <c r="CA100" s="501"/>
      <c r="CB100" s="501"/>
      <c r="CC100" s="502"/>
      <c r="CM100" s="74" t="s">
        <v>651</v>
      </c>
      <c r="CS100" s="149">
        <f>BP106+BP104+BP103</f>
        <v>234267.19</v>
      </c>
    </row>
    <row r="101" spans="1:81" ht="12.75">
      <c r="A101" s="376">
        <v>5</v>
      </c>
      <c r="B101" s="377"/>
      <c r="C101" s="377"/>
      <c r="D101" s="378"/>
      <c r="E101" s="541" t="s">
        <v>642</v>
      </c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2"/>
      <c r="AG101" s="542"/>
      <c r="AH101" s="542"/>
      <c r="AI101" s="542"/>
      <c r="AJ101" s="542"/>
      <c r="AK101" s="542"/>
      <c r="AL101" s="542"/>
      <c r="AM101" s="542"/>
      <c r="AN101" s="542"/>
      <c r="AO101" s="542"/>
      <c r="AP101" s="542"/>
      <c r="AQ101" s="542"/>
      <c r="AR101" s="543"/>
      <c r="AS101" s="415">
        <v>343</v>
      </c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7"/>
      <c r="BE101" s="415"/>
      <c r="BF101" s="416"/>
      <c r="BG101" s="416"/>
      <c r="BH101" s="416"/>
      <c r="BI101" s="416"/>
      <c r="BJ101" s="416"/>
      <c r="BK101" s="416"/>
      <c r="BL101" s="416"/>
      <c r="BM101" s="416"/>
      <c r="BN101" s="416"/>
      <c r="BO101" s="417"/>
      <c r="BP101" s="415">
        <v>539000</v>
      </c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6"/>
      <c r="CC101" s="417"/>
    </row>
    <row r="102" spans="1:81" ht="12.75">
      <c r="A102" s="376">
        <v>6</v>
      </c>
      <c r="B102" s="377"/>
      <c r="C102" s="377"/>
      <c r="D102" s="378"/>
      <c r="E102" s="541" t="s">
        <v>643</v>
      </c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  <c r="X102" s="542"/>
      <c r="Y102" s="542"/>
      <c r="Z102" s="542"/>
      <c r="AA102" s="542"/>
      <c r="AB102" s="542"/>
      <c r="AC102" s="542"/>
      <c r="AD102" s="542"/>
      <c r="AE102" s="542"/>
      <c r="AF102" s="542"/>
      <c r="AG102" s="542"/>
      <c r="AH102" s="542"/>
      <c r="AI102" s="542"/>
      <c r="AJ102" s="542"/>
      <c r="AK102" s="542"/>
      <c r="AL102" s="542"/>
      <c r="AM102" s="542"/>
      <c r="AN102" s="542"/>
      <c r="AO102" s="542"/>
      <c r="AP102" s="542"/>
      <c r="AQ102" s="542"/>
      <c r="AR102" s="543"/>
      <c r="AS102" s="415">
        <v>344</v>
      </c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7"/>
      <c r="BE102" s="415"/>
      <c r="BF102" s="416"/>
      <c r="BG102" s="416"/>
      <c r="BH102" s="416"/>
      <c r="BI102" s="416"/>
      <c r="BJ102" s="416"/>
      <c r="BK102" s="416"/>
      <c r="BL102" s="416"/>
      <c r="BM102" s="416"/>
      <c r="BN102" s="416"/>
      <c r="BO102" s="417"/>
      <c r="BP102" s="415">
        <v>150000</v>
      </c>
      <c r="BQ102" s="416"/>
      <c r="BR102" s="416"/>
      <c r="BS102" s="416"/>
      <c r="BT102" s="416"/>
      <c r="BU102" s="416"/>
      <c r="BV102" s="416"/>
      <c r="BW102" s="416"/>
      <c r="BX102" s="416"/>
      <c r="BY102" s="416"/>
      <c r="BZ102" s="416"/>
      <c r="CA102" s="416"/>
      <c r="CB102" s="416"/>
      <c r="CC102" s="417"/>
    </row>
    <row r="103" spans="1:81" ht="12.75">
      <c r="A103" s="376">
        <v>7</v>
      </c>
      <c r="B103" s="377"/>
      <c r="C103" s="377"/>
      <c r="D103" s="378"/>
      <c r="E103" s="376" t="s">
        <v>644</v>
      </c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7"/>
      <c r="AR103" s="378"/>
      <c r="AS103" s="415">
        <v>346</v>
      </c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7"/>
      <c r="BE103" s="415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7"/>
      <c r="BP103" s="415">
        <v>100000</v>
      </c>
      <c r="BQ103" s="416"/>
      <c r="BR103" s="416"/>
      <c r="BS103" s="416"/>
      <c r="BT103" s="416"/>
      <c r="BU103" s="416"/>
      <c r="BV103" s="416"/>
      <c r="BW103" s="416"/>
      <c r="BX103" s="416"/>
      <c r="BY103" s="416"/>
      <c r="BZ103" s="416"/>
      <c r="CA103" s="416"/>
      <c r="CB103" s="416"/>
      <c r="CC103" s="417"/>
    </row>
    <row r="104" spans="1:81" ht="12.75">
      <c r="A104" s="376">
        <v>8</v>
      </c>
      <c r="B104" s="377"/>
      <c r="C104" s="377"/>
      <c r="D104" s="378"/>
      <c r="E104" s="376" t="s">
        <v>645</v>
      </c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7"/>
      <c r="AR104" s="378"/>
      <c r="AS104" s="415">
        <v>346</v>
      </c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7"/>
      <c r="BE104" s="415"/>
      <c r="BF104" s="416"/>
      <c r="BG104" s="416"/>
      <c r="BH104" s="416"/>
      <c r="BI104" s="416"/>
      <c r="BJ104" s="416"/>
      <c r="BK104" s="416"/>
      <c r="BL104" s="416"/>
      <c r="BM104" s="416"/>
      <c r="BN104" s="416"/>
      <c r="BO104" s="417"/>
      <c r="BP104" s="415">
        <v>30000</v>
      </c>
      <c r="BQ104" s="416"/>
      <c r="BR104" s="416"/>
      <c r="BS104" s="416"/>
      <c r="BT104" s="416"/>
      <c r="BU104" s="416"/>
      <c r="BV104" s="416"/>
      <c r="BW104" s="416"/>
      <c r="BX104" s="416"/>
      <c r="BY104" s="416"/>
      <c r="BZ104" s="416"/>
      <c r="CA104" s="416"/>
      <c r="CB104" s="416"/>
      <c r="CC104" s="417"/>
    </row>
    <row r="105" spans="1:81" ht="12.75">
      <c r="A105" s="376">
        <v>9</v>
      </c>
      <c r="B105" s="377"/>
      <c r="C105" s="377"/>
      <c r="D105" s="378"/>
      <c r="E105" s="376" t="s">
        <v>646</v>
      </c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8"/>
      <c r="AS105" s="415">
        <v>345</v>
      </c>
      <c r="AT105" s="416"/>
      <c r="AU105" s="416"/>
      <c r="AV105" s="416"/>
      <c r="AW105" s="416"/>
      <c r="AX105" s="416"/>
      <c r="AY105" s="416"/>
      <c r="AZ105" s="416"/>
      <c r="BA105" s="416"/>
      <c r="BB105" s="416"/>
      <c r="BC105" s="416"/>
      <c r="BD105" s="417"/>
      <c r="BE105" s="415"/>
      <c r="BF105" s="416"/>
      <c r="BG105" s="416"/>
      <c r="BH105" s="416"/>
      <c r="BI105" s="416"/>
      <c r="BJ105" s="416"/>
      <c r="BK105" s="416"/>
      <c r="BL105" s="416"/>
      <c r="BM105" s="416"/>
      <c r="BN105" s="416"/>
      <c r="BO105" s="417"/>
      <c r="BP105" s="415">
        <v>100000</v>
      </c>
      <c r="BQ105" s="416"/>
      <c r="BR105" s="416"/>
      <c r="BS105" s="416"/>
      <c r="BT105" s="416"/>
      <c r="BU105" s="416"/>
      <c r="BV105" s="416"/>
      <c r="BW105" s="416"/>
      <c r="BX105" s="416"/>
      <c r="BY105" s="416"/>
      <c r="BZ105" s="416"/>
      <c r="CA105" s="416"/>
      <c r="CB105" s="416"/>
      <c r="CC105" s="417"/>
    </row>
    <row r="106" spans="1:81" ht="12.75">
      <c r="A106" s="376">
        <v>10</v>
      </c>
      <c r="B106" s="377"/>
      <c r="C106" s="377"/>
      <c r="D106" s="378"/>
      <c r="E106" s="376" t="s">
        <v>647</v>
      </c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8"/>
      <c r="AS106" s="415">
        <v>346</v>
      </c>
      <c r="AT106" s="416"/>
      <c r="AU106" s="416"/>
      <c r="AV106" s="416"/>
      <c r="AW106" s="416"/>
      <c r="AX106" s="416"/>
      <c r="AY106" s="416"/>
      <c r="AZ106" s="416"/>
      <c r="BA106" s="416"/>
      <c r="BB106" s="416"/>
      <c r="BC106" s="416"/>
      <c r="BD106" s="417"/>
      <c r="BE106" s="415"/>
      <c r="BF106" s="416"/>
      <c r="BG106" s="416"/>
      <c r="BH106" s="416"/>
      <c r="BI106" s="416"/>
      <c r="BJ106" s="416"/>
      <c r="BK106" s="416"/>
      <c r="BL106" s="416"/>
      <c r="BM106" s="416"/>
      <c r="BN106" s="416"/>
      <c r="BO106" s="417"/>
      <c r="BP106" s="415">
        <v>104267.19</v>
      </c>
      <c r="BQ106" s="416"/>
      <c r="BR106" s="416"/>
      <c r="BS106" s="416"/>
      <c r="BT106" s="416"/>
      <c r="BU106" s="416"/>
      <c r="BV106" s="416"/>
      <c r="BW106" s="416"/>
      <c r="BX106" s="416"/>
      <c r="BY106" s="416"/>
      <c r="BZ106" s="416"/>
      <c r="CA106" s="416"/>
      <c r="CB106" s="416"/>
      <c r="CC106" s="417"/>
    </row>
    <row r="107" spans="1:81" ht="12.75">
      <c r="A107" s="376">
        <v>11</v>
      </c>
      <c r="B107" s="377"/>
      <c r="C107" s="377"/>
      <c r="D107" s="378"/>
      <c r="E107" s="376" t="s">
        <v>648</v>
      </c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8"/>
      <c r="AS107" s="415">
        <v>343</v>
      </c>
      <c r="AT107" s="416"/>
      <c r="AU107" s="416"/>
      <c r="AV107" s="416"/>
      <c r="AW107" s="416"/>
      <c r="AX107" s="416"/>
      <c r="AY107" s="416"/>
      <c r="AZ107" s="416"/>
      <c r="BA107" s="416"/>
      <c r="BB107" s="416"/>
      <c r="BC107" s="416"/>
      <c r="BD107" s="417"/>
      <c r="BE107" s="415"/>
      <c r="BF107" s="416"/>
      <c r="BG107" s="416"/>
      <c r="BH107" s="416"/>
      <c r="BI107" s="416"/>
      <c r="BJ107" s="416"/>
      <c r="BK107" s="416"/>
      <c r="BL107" s="416"/>
      <c r="BM107" s="416"/>
      <c r="BN107" s="416"/>
      <c r="BO107" s="417"/>
      <c r="BP107" s="415">
        <v>2967031</v>
      </c>
      <c r="BQ107" s="416"/>
      <c r="BR107" s="416"/>
      <c r="BS107" s="416"/>
      <c r="BT107" s="416"/>
      <c r="BU107" s="416"/>
      <c r="BV107" s="416"/>
      <c r="BW107" s="416"/>
      <c r="BX107" s="416"/>
      <c r="BY107" s="416"/>
      <c r="BZ107" s="416"/>
      <c r="CA107" s="416"/>
      <c r="CB107" s="416"/>
      <c r="CC107" s="417"/>
    </row>
    <row r="108" spans="1:81" ht="12.75">
      <c r="A108" s="376">
        <v>11</v>
      </c>
      <c r="B108" s="377"/>
      <c r="C108" s="377"/>
      <c r="D108" s="378"/>
      <c r="E108" s="376" t="s">
        <v>649</v>
      </c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7"/>
      <c r="AQ108" s="377"/>
      <c r="AR108" s="378"/>
      <c r="AS108" s="415">
        <v>345</v>
      </c>
      <c r="AT108" s="416"/>
      <c r="AU108" s="416"/>
      <c r="AV108" s="416"/>
      <c r="AW108" s="416"/>
      <c r="AX108" s="416"/>
      <c r="AY108" s="416"/>
      <c r="AZ108" s="416"/>
      <c r="BA108" s="416"/>
      <c r="BB108" s="416"/>
      <c r="BC108" s="416"/>
      <c r="BD108" s="417"/>
      <c r="BE108" s="415"/>
      <c r="BF108" s="416"/>
      <c r="BG108" s="416"/>
      <c r="BH108" s="416"/>
      <c r="BI108" s="416"/>
      <c r="BJ108" s="416"/>
      <c r="BK108" s="416"/>
      <c r="BL108" s="416"/>
      <c r="BM108" s="416"/>
      <c r="BN108" s="416"/>
      <c r="BO108" s="417"/>
      <c r="BP108" s="415">
        <v>100000</v>
      </c>
      <c r="BQ108" s="416"/>
      <c r="BR108" s="416"/>
      <c r="BS108" s="416"/>
      <c r="BT108" s="416"/>
      <c r="BU108" s="416"/>
      <c r="BV108" s="416"/>
      <c r="BW108" s="416"/>
      <c r="BX108" s="416"/>
      <c r="BY108" s="416"/>
      <c r="BZ108" s="416"/>
      <c r="CA108" s="416"/>
      <c r="CB108" s="416"/>
      <c r="CC108" s="417"/>
    </row>
    <row r="109" spans="1:81" ht="12.75">
      <c r="A109" s="376"/>
      <c r="B109" s="377"/>
      <c r="C109" s="377"/>
      <c r="D109" s="378"/>
      <c r="E109" s="382" t="s">
        <v>388</v>
      </c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4"/>
      <c r="AS109" s="412" t="s">
        <v>35</v>
      </c>
      <c r="AT109" s="413"/>
      <c r="AU109" s="413"/>
      <c r="AV109" s="413"/>
      <c r="AW109" s="413"/>
      <c r="AX109" s="413"/>
      <c r="AY109" s="413"/>
      <c r="AZ109" s="413"/>
      <c r="BA109" s="413"/>
      <c r="BB109" s="413"/>
      <c r="BC109" s="413"/>
      <c r="BD109" s="414"/>
      <c r="BE109" s="412" t="s">
        <v>35</v>
      </c>
      <c r="BF109" s="413"/>
      <c r="BG109" s="413"/>
      <c r="BH109" s="413"/>
      <c r="BI109" s="413"/>
      <c r="BJ109" s="413"/>
      <c r="BK109" s="413"/>
      <c r="BL109" s="413"/>
      <c r="BM109" s="413"/>
      <c r="BN109" s="413"/>
      <c r="BO109" s="414"/>
      <c r="BP109" s="538">
        <f>SUM(BP101:CC108)</f>
        <v>4090298.19</v>
      </c>
      <c r="BQ109" s="539"/>
      <c r="BR109" s="539"/>
      <c r="BS109" s="539"/>
      <c r="BT109" s="539"/>
      <c r="BU109" s="539"/>
      <c r="BV109" s="539"/>
      <c r="BW109" s="539"/>
      <c r="BX109" s="539"/>
      <c r="BY109" s="539"/>
      <c r="BZ109" s="539"/>
      <c r="CA109" s="539"/>
      <c r="CB109" s="539"/>
      <c r="CC109" s="540"/>
    </row>
  </sheetData>
  <sheetProtection/>
  <mergeCells count="458">
    <mergeCell ref="E76:AR76"/>
    <mergeCell ref="AS76:BD76"/>
    <mergeCell ref="BE76:BO76"/>
    <mergeCell ref="BP76:CC76"/>
    <mergeCell ref="E77:AR77"/>
    <mergeCell ref="AS77:BD77"/>
    <mergeCell ref="BE77:BO77"/>
    <mergeCell ref="BP77:CC77"/>
    <mergeCell ref="E74:AR74"/>
    <mergeCell ref="AS74:BD74"/>
    <mergeCell ref="BE74:BO74"/>
    <mergeCell ref="BP74:CC74"/>
    <mergeCell ref="E75:AR75"/>
    <mergeCell ref="AS75:BD75"/>
    <mergeCell ref="BE75:BO75"/>
    <mergeCell ref="BP75:CC75"/>
    <mergeCell ref="A80:D80"/>
    <mergeCell ref="E80:AR80"/>
    <mergeCell ref="AS80:BD80"/>
    <mergeCell ref="BE80:BO80"/>
    <mergeCell ref="BP80:CC80"/>
    <mergeCell ref="A81:D81"/>
    <mergeCell ref="E81:AR81"/>
    <mergeCell ref="AS81:BD81"/>
    <mergeCell ref="BE81:BO81"/>
    <mergeCell ref="BP81:CC81"/>
    <mergeCell ref="A82:D82"/>
    <mergeCell ref="E82:AR82"/>
    <mergeCell ref="AS82:BD82"/>
    <mergeCell ref="BE82:BO82"/>
    <mergeCell ref="BP82:CC82"/>
    <mergeCell ref="A83:D83"/>
    <mergeCell ref="E83:AR83"/>
    <mergeCell ref="AS83:BD83"/>
    <mergeCell ref="BE83:BO83"/>
    <mergeCell ref="BP83:CC83"/>
    <mergeCell ref="A84:D84"/>
    <mergeCell ref="E84:AR84"/>
    <mergeCell ref="AS84:BD84"/>
    <mergeCell ref="BE84:BO84"/>
    <mergeCell ref="BP84:CC84"/>
    <mergeCell ref="A85:D85"/>
    <mergeCell ref="E85:AR85"/>
    <mergeCell ref="AS85:BD85"/>
    <mergeCell ref="BE85:BO85"/>
    <mergeCell ref="BP85:CC85"/>
    <mergeCell ref="A86:D86"/>
    <mergeCell ref="E86:AR86"/>
    <mergeCell ref="AS86:BD86"/>
    <mergeCell ref="BE86:BO86"/>
    <mergeCell ref="BP86:CC86"/>
    <mergeCell ref="A87:D87"/>
    <mergeCell ref="E87:AR87"/>
    <mergeCell ref="AS87:BD87"/>
    <mergeCell ref="BE87:BO87"/>
    <mergeCell ref="BP87:CC87"/>
    <mergeCell ref="A88:D88"/>
    <mergeCell ref="E88:AR88"/>
    <mergeCell ref="AS88:BD88"/>
    <mergeCell ref="BE88:BO88"/>
    <mergeCell ref="BP88:CC88"/>
    <mergeCell ref="A89:D89"/>
    <mergeCell ref="E89:AR89"/>
    <mergeCell ref="AS89:BD89"/>
    <mergeCell ref="BE89:BO89"/>
    <mergeCell ref="BP89:CC89"/>
    <mergeCell ref="A79:D79"/>
    <mergeCell ref="E79:AR79"/>
    <mergeCell ref="AS79:BD79"/>
    <mergeCell ref="BE79:BO79"/>
    <mergeCell ref="BP79:CC79"/>
    <mergeCell ref="A78:D78"/>
    <mergeCell ref="E78:AR78"/>
    <mergeCell ref="AS78:BD78"/>
    <mergeCell ref="BE78:BO78"/>
    <mergeCell ref="BP78:CC78"/>
    <mergeCell ref="A77:D77"/>
    <mergeCell ref="A76:D76"/>
    <mergeCell ref="A72:CC72"/>
    <mergeCell ref="A74:D74"/>
    <mergeCell ref="A75:D75"/>
    <mergeCell ref="A69:D69"/>
    <mergeCell ref="E69:AI69"/>
    <mergeCell ref="AK69:AU69"/>
    <mergeCell ref="AV69:BE69"/>
    <mergeCell ref="BF69:BP69"/>
    <mergeCell ref="BQ69:CC69"/>
    <mergeCell ref="A68:D68"/>
    <mergeCell ref="E68:AI68"/>
    <mergeCell ref="AK68:AU68"/>
    <mergeCell ref="AV68:BE68"/>
    <mergeCell ref="BF68:BP68"/>
    <mergeCell ref="BQ68:CC68"/>
    <mergeCell ref="A67:D67"/>
    <mergeCell ref="E67:AI67"/>
    <mergeCell ref="AK67:AU67"/>
    <mergeCell ref="AV67:BE67"/>
    <mergeCell ref="BF67:BP67"/>
    <mergeCell ref="BQ67:CC67"/>
    <mergeCell ref="A70:D70"/>
    <mergeCell ref="E70:AI70"/>
    <mergeCell ref="AK70:AU70"/>
    <mergeCell ref="AV70:BE70"/>
    <mergeCell ref="BF70:BP70"/>
    <mergeCell ref="BQ70:CC70"/>
    <mergeCell ref="A66:D66"/>
    <mergeCell ref="E66:AI66"/>
    <mergeCell ref="AK66:AU66"/>
    <mergeCell ref="AV66:BE66"/>
    <mergeCell ref="BF66:BP66"/>
    <mergeCell ref="BQ66:CC66"/>
    <mergeCell ref="A65:D65"/>
    <mergeCell ref="E65:AI65"/>
    <mergeCell ref="AK65:AU65"/>
    <mergeCell ref="AV65:BE65"/>
    <mergeCell ref="BF65:BP65"/>
    <mergeCell ref="BQ65:CC65"/>
    <mergeCell ref="A64:D64"/>
    <mergeCell ref="E64:AI64"/>
    <mergeCell ref="AK64:AU64"/>
    <mergeCell ref="AV64:BE64"/>
    <mergeCell ref="BF64:BP64"/>
    <mergeCell ref="BQ64:CC64"/>
    <mergeCell ref="E62:AI62"/>
    <mergeCell ref="AK62:AU62"/>
    <mergeCell ref="AV62:BE62"/>
    <mergeCell ref="BF62:BP62"/>
    <mergeCell ref="BQ62:CC62"/>
    <mergeCell ref="E63:AI63"/>
    <mergeCell ref="AK63:AU63"/>
    <mergeCell ref="AV63:BE63"/>
    <mergeCell ref="BF63:BP63"/>
    <mergeCell ref="BQ63:CC63"/>
    <mergeCell ref="E60:AI60"/>
    <mergeCell ref="AK60:AU60"/>
    <mergeCell ref="AV60:BE60"/>
    <mergeCell ref="BF60:BP60"/>
    <mergeCell ref="BQ60:CC60"/>
    <mergeCell ref="E61:AI61"/>
    <mergeCell ref="AK61:AU61"/>
    <mergeCell ref="AV61:BE61"/>
    <mergeCell ref="BF61:BP61"/>
    <mergeCell ref="BQ61:CC61"/>
    <mergeCell ref="AV58:BE58"/>
    <mergeCell ref="BF58:BP58"/>
    <mergeCell ref="BQ58:CC58"/>
    <mergeCell ref="E59:AI59"/>
    <mergeCell ref="AK59:AU59"/>
    <mergeCell ref="AV59:BE59"/>
    <mergeCell ref="BF59:BP59"/>
    <mergeCell ref="BQ59:CC59"/>
    <mergeCell ref="A62:D62"/>
    <mergeCell ref="A63:D63"/>
    <mergeCell ref="A60:D60"/>
    <mergeCell ref="A61:D61"/>
    <mergeCell ref="A58:D58"/>
    <mergeCell ref="A59:D59"/>
    <mergeCell ref="A55:CC55"/>
    <mergeCell ref="A57:D57"/>
    <mergeCell ref="E57:AI57"/>
    <mergeCell ref="AJ57:AJ60"/>
    <mergeCell ref="AK57:AU57"/>
    <mergeCell ref="AV57:BE57"/>
    <mergeCell ref="BF57:BP57"/>
    <mergeCell ref="BQ57:CC57"/>
    <mergeCell ref="E58:AI58"/>
    <mergeCell ref="AK58:AU58"/>
    <mergeCell ref="A1:CC1"/>
    <mergeCell ref="S3:CC3"/>
    <mergeCell ref="AF5:CC5"/>
    <mergeCell ref="H6:CC6"/>
    <mergeCell ref="A8:CC8"/>
    <mergeCell ref="A10:D10"/>
    <mergeCell ref="E10:AI10"/>
    <mergeCell ref="AJ10:AJ12"/>
    <mergeCell ref="AK10:AU10"/>
    <mergeCell ref="AV10:BE10"/>
    <mergeCell ref="BF10:BP10"/>
    <mergeCell ref="BQ10:CC10"/>
    <mergeCell ref="A11:D11"/>
    <mergeCell ref="E11:AI11"/>
    <mergeCell ref="AK11:AU11"/>
    <mergeCell ref="AV11:BE11"/>
    <mergeCell ref="BF11:BP11"/>
    <mergeCell ref="BQ11:CC11"/>
    <mergeCell ref="A12:D12"/>
    <mergeCell ref="E12:AI12"/>
    <mergeCell ref="AK12:AU12"/>
    <mergeCell ref="AV12:BE12"/>
    <mergeCell ref="BF12:BP12"/>
    <mergeCell ref="BQ12:CC12"/>
    <mergeCell ref="A13:D13"/>
    <mergeCell ref="E13:AI13"/>
    <mergeCell ref="AK13:AU13"/>
    <mergeCell ref="AV13:BE13"/>
    <mergeCell ref="BF13:BP13"/>
    <mergeCell ref="BQ13:CC13"/>
    <mergeCell ref="A14:D14"/>
    <mergeCell ref="E14:AI14"/>
    <mergeCell ref="AK14:AU14"/>
    <mergeCell ref="AV14:BE14"/>
    <mergeCell ref="BF14:BP14"/>
    <mergeCell ref="BQ14:CC14"/>
    <mergeCell ref="A15:D15"/>
    <mergeCell ref="E15:AI15"/>
    <mergeCell ref="AK15:AU15"/>
    <mergeCell ref="AV15:BE15"/>
    <mergeCell ref="BF15:BP15"/>
    <mergeCell ref="BQ15:CC15"/>
    <mergeCell ref="A16:D16"/>
    <mergeCell ref="E16:AI16"/>
    <mergeCell ref="AK16:AU16"/>
    <mergeCell ref="AV16:BE16"/>
    <mergeCell ref="BF16:BP16"/>
    <mergeCell ref="BQ16:CC16"/>
    <mergeCell ref="A18:D18"/>
    <mergeCell ref="E18:AI18"/>
    <mergeCell ref="AK18:AU18"/>
    <mergeCell ref="AV18:BE18"/>
    <mergeCell ref="BF18:BP18"/>
    <mergeCell ref="BQ18:CC18"/>
    <mergeCell ref="A20:CC20"/>
    <mergeCell ref="A22:D22"/>
    <mergeCell ref="E22:AF22"/>
    <mergeCell ref="AJ22:AN24"/>
    <mergeCell ref="AO22:AW22"/>
    <mergeCell ref="AX22:BJ22"/>
    <mergeCell ref="BK22:CC22"/>
    <mergeCell ref="A23:D23"/>
    <mergeCell ref="AO23:AW23"/>
    <mergeCell ref="AX23:BJ23"/>
    <mergeCell ref="BK23:CC23"/>
    <mergeCell ref="A24:D24"/>
    <mergeCell ref="AO24:AW24"/>
    <mergeCell ref="AX24:BJ24"/>
    <mergeCell ref="BK24:CC24"/>
    <mergeCell ref="A25:D25"/>
    <mergeCell ref="E25:AN25"/>
    <mergeCell ref="AO25:AW25"/>
    <mergeCell ref="AX25:BJ25"/>
    <mergeCell ref="BK25:CC25"/>
    <mergeCell ref="A26:D26"/>
    <mergeCell ref="E26:AF26"/>
    <mergeCell ref="AJ26:AN26"/>
    <mergeCell ref="AO26:AW26"/>
    <mergeCell ref="AX26:BJ26"/>
    <mergeCell ref="BK26:CC26"/>
    <mergeCell ref="A27:D27"/>
    <mergeCell ref="E27:AF27"/>
    <mergeCell ref="AJ27:AN27"/>
    <mergeCell ref="AO27:AW27"/>
    <mergeCell ref="AX27:BJ27"/>
    <mergeCell ref="BK27:CC27"/>
    <mergeCell ref="A28:D28"/>
    <mergeCell ref="E28:AN28"/>
    <mergeCell ref="AO28:AW28"/>
    <mergeCell ref="AX28:BJ28"/>
    <mergeCell ref="BK28:CC28"/>
    <mergeCell ref="A29:D29"/>
    <mergeCell ref="AJ29:AN29"/>
    <mergeCell ref="AO29:AW29"/>
    <mergeCell ref="AX29:BJ29"/>
    <mergeCell ref="BK29:CC29"/>
    <mergeCell ref="A31:CC31"/>
    <mergeCell ref="A33:D33"/>
    <mergeCell ref="E33:AI33"/>
    <mergeCell ref="AJ33:AJ36"/>
    <mergeCell ref="AK33:AU33"/>
    <mergeCell ref="AV33:BE33"/>
    <mergeCell ref="BF33:BP33"/>
    <mergeCell ref="BQ33:CC33"/>
    <mergeCell ref="A34:D34"/>
    <mergeCell ref="E34:AI34"/>
    <mergeCell ref="AK34:AU34"/>
    <mergeCell ref="AV34:BE34"/>
    <mergeCell ref="BF34:BP34"/>
    <mergeCell ref="BQ34:CC34"/>
    <mergeCell ref="A35:D35"/>
    <mergeCell ref="E35:AI35"/>
    <mergeCell ref="AK35:AU35"/>
    <mergeCell ref="AV35:BE35"/>
    <mergeCell ref="BF35:BP35"/>
    <mergeCell ref="BQ35:CC35"/>
    <mergeCell ref="A36:D36"/>
    <mergeCell ref="E36:AI36"/>
    <mergeCell ref="AK36:AU36"/>
    <mergeCell ref="AV36:BE36"/>
    <mergeCell ref="BF36:BP36"/>
    <mergeCell ref="BQ36:CC36"/>
    <mergeCell ref="A37:D37"/>
    <mergeCell ref="E37:AI37"/>
    <mergeCell ref="AK37:AU37"/>
    <mergeCell ref="AV37:BE37"/>
    <mergeCell ref="BF37:BP37"/>
    <mergeCell ref="BQ37:CC37"/>
    <mergeCell ref="A38:D38"/>
    <mergeCell ref="E38:AI38"/>
    <mergeCell ref="AK38:AU38"/>
    <mergeCell ref="AV38:BE38"/>
    <mergeCell ref="BF38:BP38"/>
    <mergeCell ref="BQ38:CC38"/>
    <mergeCell ref="A39:D39"/>
    <mergeCell ref="E39:AI39"/>
    <mergeCell ref="AK39:AU39"/>
    <mergeCell ref="AV39:BE39"/>
    <mergeCell ref="BF39:BP39"/>
    <mergeCell ref="BQ39:CC39"/>
    <mergeCell ref="A40:D40"/>
    <mergeCell ref="E40:AI40"/>
    <mergeCell ref="AK40:AU40"/>
    <mergeCell ref="AV40:BE40"/>
    <mergeCell ref="BF40:BP40"/>
    <mergeCell ref="BQ40:CC40"/>
    <mergeCell ref="A41:D41"/>
    <mergeCell ref="E41:AI41"/>
    <mergeCell ref="AK41:AU41"/>
    <mergeCell ref="AV41:BE41"/>
    <mergeCell ref="BF41:BP41"/>
    <mergeCell ref="BQ41:CC41"/>
    <mergeCell ref="A42:D42"/>
    <mergeCell ref="E42:AI42"/>
    <mergeCell ref="AK42:AU42"/>
    <mergeCell ref="AV42:BE42"/>
    <mergeCell ref="BF42:BP42"/>
    <mergeCell ref="BQ42:CC42"/>
    <mergeCell ref="BP47:CC47"/>
    <mergeCell ref="A43:D43"/>
    <mergeCell ref="E43:AI43"/>
    <mergeCell ref="AK43:AU43"/>
    <mergeCell ref="AV43:BE43"/>
    <mergeCell ref="BF43:BP43"/>
    <mergeCell ref="BQ43:CC43"/>
    <mergeCell ref="A49:D49"/>
    <mergeCell ref="E49:AR49"/>
    <mergeCell ref="AS49:BD49"/>
    <mergeCell ref="BE49:BO49"/>
    <mergeCell ref="BP49:CC49"/>
    <mergeCell ref="A45:CC45"/>
    <mergeCell ref="A47:D47"/>
    <mergeCell ref="E47:AR47"/>
    <mergeCell ref="AS47:BD47"/>
    <mergeCell ref="BE47:BO47"/>
    <mergeCell ref="A51:D51"/>
    <mergeCell ref="E51:AR51"/>
    <mergeCell ref="AS51:BD51"/>
    <mergeCell ref="BE51:BO51"/>
    <mergeCell ref="BP51:CC51"/>
    <mergeCell ref="A48:D48"/>
    <mergeCell ref="E48:AR48"/>
    <mergeCell ref="AS48:BD48"/>
    <mergeCell ref="BE48:BO48"/>
    <mergeCell ref="BP48:CC48"/>
    <mergeCell ref="A53:D53"/>
    <mergeCell ref="E53:AR53"/>
    <mergeCell ref="AS53:BD53"/>
    <mergeCell ref="BE53:BO53"/>
    <mergeCell ref="BP53:CC53"/>
    <mergeCell ref="A50:D50"/>
    <mergeCell ref="E50:AR50"/>
    <mergeCell ref="AS50:BD50"/>
    <mergeCell ref="BE50:BO50"/>
    <mergeCell ref="BP50:CC50"/>
    <mergeCell ref="A17:D17"/>
    <mergeCell ref="E17:AI17"/>
    <mergeCell ref="AV17:BE17"/>
    <mergeCell ref="BF17:BP17"/>
    <mergeCell ref="BQ17:CC17"/>
    <mergeCell ref="A52:D52"/>
    <mergeCell ref="E52:AR52"/>
    <mergeCell ref="AS52:BD52"/>
    <mergeCell ref="BE52:BO52"/>
    <mergeCell ref="BP52:CC52"/>
    <mergeCell ref="A91:CC91"/>
    <mergeCell ref="A93:D93"/>
    <mergeCell ref="E93:AR93"/>
    <mergeCell ref="AS93:BD93"/>
    <mergeCell ref="BE93:BO93"/>
    <mergeCell ref="BP93:CC93"/>
    <mergeCell ref="A94:D94"/>
    <mergeCell ref="E94:AR94"/>
    <mergeCell ref="AS94:BD94"/>
    <mergeCell ref="BE94:BO94"/>
    <mergeCell ref="BP94:CC94"/>
    <mergeCell ref="A95:D95"/>
    <mergeCell ref="E95:AR95"/>
    <mergeCell ref="AS95:BD95"/>
    <mergeCell ref="BE95:BO95"/>
    <mergeCell ref="BP95:CC95"/>
    <mergeCell ref="A96:D96"/>
    <mergeCell ref="E96:AR96"/>
    <mergeCell ref="AS96:BD96"/>
    <mergeCell ref="BE96:BO96"/>
    <mergeCell ref="BP96:CC96"/>
    <mergeCell ref="A97:D97"/>
    <mergeCell ref="E97:AR97"/>
    <mergeCell ref="AS97:BD97"/>
    <mergeCell ref="BE97:BO97"/>
    <mergeCell ref="BP97:CC97"/>
    <mergeCell ref="A98:D98"/>
    <mergeCell ref="E98:AR98"/>
    <mergeCell ref="AS98:BD98"/>
    <mergeCell ref="BE98:BO98"/>
    <mergeCell ref="BP98:CC98"/>
    <mergeCell ref="A99:D99"/>
    <mergeCell ref="E99:AR99"/>
    <mergeCell ref="AS99:BD99"/>
    <mergeCell ref="BE99:BO99"/>
    <mergeCell ref="BP99:CC99"/>
    <mergeCell ref="A100:D100"/>
    <mergeCell ref="E100:AR100"/>
    <mergeCell ref="AS100:BD100"/>
    <mergeCell ref="BE100:BO100"/>
    <mergeCell ref="BP100:CC100"/>
    <mergeCell ref="A101:D101"/>
    <mergeCell ref="E101:AR101"/>
    <mergeCell ref="AS101:BD101"/>
    <mergeCell ref="BE101:BO101"/>
    <mergeCell ref="BP101:CC101"/>
    <mergeCell ref="A102:D102"/>
    <mergeCell ref="E102:AR102"/>
    <mergeCell ref="AS102:BD102"/>
    <mergeCell ref="BE102:BO102"/>
    <mergeCell ref="BP102:CC102"/>
    <mergeCell ref="A103:D103"/>
    <mergeCell ref="E103:AR103"/>
    <mergeCell ref="AS103:BD103"/>
    <mergeCell ref="BE103:BO103"/>
    <mergeCell ref="BP103:CC103"/>
    <mergeCell ref="A104:D104"/>
    <mergeCell ref="E104:AR104"/>
    <mergeCell ref="AS104:BD104"/>
    <mergeCell ref="BE104:BO104"/>
    <mergeCell ref="BP104:CC104"/>
    <mergeCell ref="A105:D105"/>
    <mergeCell ref="E105:AR105"/>
    <mergeCell ref="AS105:BD105"/>
    <mergeCell ref="BE105:BO105"/>
    <mergeCell ref="BP105:CC105"/>
    <mergeCell ref="A106:D106"/>
    <mergeCell ref="E106:AR106"/>
    <mergeCell ref="AS106:BD106"/>
    <mergeCell ref="BE106:BO106"/>
    <mergeCell ref="BP106:CC106"/>
    <mergeCell ref="A107:D107"/>
    <mergeCell ref="E107:AR107"/>
    <mergeCell ref="AS107:BD107"/>
    <mergeCell ref="BE107:BO107"/>
    <mergeCell ref="BP107:CC107"/>
    <mergeCell ref="A109:D109"/>
    <mergeCell ref="E109:AR109"/>
    <mergeCell ref="AS109:BD109"/>
    <mergeCell ref="BE109:BO109"/>
    <mergeCell ref="BP109:CC109"/>
    <mergeCell ref="A108:D108"/>
    <mergeCell ref="E108:AR108"/>
    <mergeCell ref="AS108:BD108"/>
    <mergeCell ref="BE108:BO108"/>
    <mergeCell ref="BP108:CC10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G26"/>
  <sheetViews>
    <sheetView zoomScalePageLayoutView="0" workbookViewId="0" topLeftCell="A1">
      <selection activeCell="CG38" sqref="CG38"/>
    </sheetView>
  </sheetViews>
  <sheetFormatPr defaultColWidth="1.12109375" defaultRowHeight="12.75"/>
  <cols>
    <col min="1" max="3" width="1.12109375" style="69" customWidth="1"/>
    <col min="4" max="4" width="0.2421875" style="69" customWidth="1"/>
    <col min="5" max="30" width="1.12109375" style="69" customWidth="1"/>
    <col min="31" max="31" width="0.37109375" style="69" customWidth="1"/>
    <col min="32" max="32" width="0.74609375" style="69" customWidth="1"/>
    <col min="33" max="41" width="1.12109375" style="69" customWidth="1"/>
    <col min="42" max="42" width="0.74609375" style="69" customWidth="1"/>
    <col min="43" max="43" width="0.6171875" style="69" hidden="1" customWidth="1"/>
    <col min="44" max="44" width="0.875" style="69" hidden="1" customWidth="1"/>
    <col min="45" max="45" width="0.74609375" style="69" hidden="1" customWidth="1"/>
    <col min="46" max="46" width="1.12109375" style="69" hidden="1" customWidth="1"/>
    <col min="47" max="58" width="1.12109375" style="69" customWidth="1"/>
    <col min="59" max="59" width="1.00390625" style="69" customWidth="1"/>
    <col min="60" max="60" width="1.12109375" style="69" hidden="1" customWidth="1"/>
    <col min="61" max="71" width="1.12109375" style="69" customWidth="1"/>
    <col min="72" max="72" width="1.75390625" style="69" customWidth="1"/>
    <col min="73" max="73" width="0.37109375" style="69" hidden="1" customWidth="1"/>
    <col min="74" max="74" width="1.12109375" style="69" hidden="1" customWidth="1"/>
    <col min="75" max="75" width="1.00390625" style="69" customWidth="1"/>
    <col min="76" max="86" width="1.12109375" style="69" customWidth="1"/>
    <col min="87" max="87" width="0.875" style="69" customWidth="1"/>
    <col min="88" max="88" width="1.12109375" style="69" hidden="1" customWidth="1"/>
    <col min="89" max="118" width="1.12109375" style="69" customWidth="1"/>
    <col min="119" max="119" width="3.00390625" style="69" customWidth="1"/>
    <col min="120" max="120" width="1.12109375" style="69" hidden="1" customWidth="1"/>
    <col min="121" max="121" width="1.00390625" style="69" hidden="1" customWidth="1"/>
    <col min="122" max="123" width="1.12109375" style="69" hidden="1" customWidth="1"/>
    <col min="124" max="132" width="1.12109375" style="69" customWidth="1"/>
    <col min="133" max="133" width="4.25390625" style="69" customWidth="1"/>
    <col min="134" max="134" width="0.12890625" style="69" customWidth="1"/>
    <col min="135" max="136" width="1.12109375" style="69" hidden="1" customWidth="1"/>
    <col min="137" max="137" width="1.00390625" style="69" hidden="1" customWidth="1"/>
    <col min="138" max="16384" width="1.12109375" style="69" customWidth="1"/>
  </cols>
  <sheetData>
    <row r="1" spans="85:137" s="65" customFormat="1" ht="9" customHeight="1">
      <c r="CG1" s="450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1"/>
      <c r="DO1" s="451"/>
      <c r="DP1" s="451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</row>
    <row r="2" spans="85:137" s="65" customFormat="1" ht="11.25" hidden="1"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</row>
    <row r="3" spans="85:137" s="65" customFormat="1" ht="11.25" hidden="1"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</row>
    <row r="4" spans="85:137" s="66" customFormat="1" ht="11.25" hidden="1"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1"/>
      <c r="DZ4" s="451"/>
      <c r="EA4" s="451"/>
      <c r="EB4" s="451"/>
      <c r="EC4" s="451"/>
      <c r="ED4" s="451"/>
      <c r="EE4" s="451"/>
      <c r="EF4" s="451"/>
      <c r="EG4" s="451"/>
    </row>
    <row r="5" s="67" customFormat="1" ht="6.75" customHeight="1">
      <c r="EG5" s="68"/>
    </row>
    <row r="7" spans="1:137" s="71" customFormat="1" ht="15.75">
      <c r="A7" s="442" t="s">
        <v>524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</row>
    <row r="8" spans="1:137" s="73" customFormat="1" ht="9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</row>
    <row r="9" spans="1:137" s="71" customFormat="1" ht="15.75">
      <c r="A9" s="442" t="s">
        <v>525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</row>
    <row r="10" s="74" customFormat="1" ht="12.75"/>
    <row r="11" spans="1:137" ht="15.75">
      <c r="A11" s="71" t="s">
        <v>351</v>
      </c>
      <c r="T11" s="452" t="s">
        <v>352</v>
      </c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</row>
    <row r="12" spans="1:137" s="76" customFormat="1" ht="9.75">
      <c r="A12" s="73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</row>
    <row r="13" spans="1:137" ht="15.75">
      <c r="A13" s="78" t="s">
        <v>410</v>
      </c>
      <c r="AH13" s="564" t="s">
        <v>599</v>
      </c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</row>
    <row r="15" spans="1:137" ht="15.75">
      <c r="A15" s="442" t="s">
        <v>526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</row>
    <row r="16" spans="40:95" s="74" customFormat="1" ht="14.25">
      <c r="AN16" s="521" t="s">
        <v>527</v>
      </c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</row>
    <row r="17" spans="1:137" s="74" customFormat="1" ht="12.75">
      <c r="A17" s="403" t="s">
        <v>357</v>
      </c>
      <c r="B17" s="404"/>
      <c r="C17" s="404"/>
      <c r="D17" s="405"/>
      <c r="E17" s="403" t="s">
        <v>358</v>
      </c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5"/>
      <c r="U17" s="403" t="s">
        <v>359</v>
      </c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  <c r="AG17" s="391" t="s">
        <v>360</v>
      </c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433"/>
      <c r="CK17" s="403" t="s">
        <v>361</v>
      </c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  <c r="CV17" s="403" t="s">
        <v>362</v>
      </c>
      <c r="CW17" s="404"/>
      <c r="CX17" s="404"/>
      <c r="CY17" s="404"/>
      <c r="CZ17" s="404"/>
      <c r="DA17" s="404"/>
      <c r="DB17" s="404"/>
      <c r="DC17" s="404"/>
      <c r="DD17" s="404"/>
      <c r="DE17" s="405"/>
      <c r="DF17" s="444" t="s">
        <v>363</v>
      </c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82"/>
      <c r="DS17" s="82"/>
      <c r="DT17" s="403" t="s">
        <v>364</v>
      </c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5"/>
    </row>
    <row r="18" spans="1:137" s="74" customFormat="1" ht="12.75">
      <c r="A18" s="399" t="s">
        <v>365</v>
      </c>
      <c r="B18" s="400"/>
      <c r="C18" s="400"/>
      <c r="D18" s="401"/>
      <c r="E18" s="399" t="s">
        <v>366</v>
      </c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1"/>
      <c r="U18" s="399" t="s">
        <v>367</v>
      </c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1"/>
      <c r="AG18" s="403" t="s">
        <v>368</v>
      </c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5"/>
      <c r="AU18" s="391" t="s">
        <v>42</v>
      </c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433"/>
      <c r="CK18" s="399" t="s">
        <v>369</v>
      </c>
      <c r="CL18" s="400"/>
      <c r="CM18" s="400"/>
      <c r="CN18" s="400"/>
      <c r="CO18" s="400"/>
      <c r="CP18" s="400"/>
      <c r="CQ18" s="400"/>
      <c r="CR18" s="400"/>
      <c r="CS18" s="400"/>
      <c r="CT18" s="400"/>
      <c r="CU18" s="401"/>
      <c r="CV18" s="399" t="s">
        <v>370</v>
      </c>
      <c r="CW18" s="400"/>
      <c r="CX18" s="400"/>
      <c r="CY18" s="400"/>
      <c r="CZ18" s="400"/>
      <c r="DA18" s="400"/>
      <c r="DB18" s="400"/>
      <c r="DC18" s="400"/>
      <c r="DD18" s="400"/>
      <c r="DE18" s="401"/>
      <c r="DF18" s="446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86"/>
      <c r="DS18" s="86"/>
      <c r="DT18" s="399" t="s">
        <v>371</v>
      </c>
      <c r="DU18" s="400"/>
      <c r="DV18" s="400"/>
      <c r="DW18" s="400"/>
      <c r="DX18" s="400"/>
      <c r="DY18" s="400"/>
      <c r="DZ18" s="400"/>
      <c r="EA18" s="400"/>
      <c r="EB18" s="400"/>
      <c r="EC18" s="400"/>
      <c r="ED18" s="400"/>
      <c r="EE18" s="400"/>
      <c r="EF18" s="400"/>
      <c r="EG18" s="401"/>
    </row>
    <row r="19" spans="1:137" s="74" customFormat="1" ht="12.75">
      <c r="A19" s="399"/>
      <c r="B19" s="400"/>
      <c r="C19" s="400"/>
      <c r="D19" s="401"/>
      <c r="E19" s="399" t="s">
        <v>372</v>
      </c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1"/>
      <c r="U19" s="399" t="s">
        <v>373</v>
      </c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1"/>
      <c r="AG19" s="399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1"/>
      <c r="AU19" s="403" t="s">
        <v>374</v>
      </c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5"/>
      <c r="BI19" s="439" t="s">
        <v>375</v>
      </c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1"/>
      <c r="BW19" s="403" t="s">
        <v>375</v>
      </c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5"/>
      <c r="CK19" s="399" t="s">
        <v>376</v>
      </c>
      <c r="CL19" s="400"/>
      <c r="CM19" s="400"/>
      <c r="CN19" s="400"/>
      <c r="CO19" s="400"/>
      <c r="CP19" s="400"/>
      <c r="CQ19" s="400"/>
      <c r="CR19" s="400"/>
      <c r="CS19" s="400"/>
      <c r="CT19" s="400"/>
      <c r="CU19" s="401"/>
      <c r="CV19" s="438">
        <v>0.2</v>
      </c>
      <c r="CW19" s="400"/>
      <c r="CX19" s="400"/>
      <c r="CY19" s="400"/>
      <c r="CZ19" s="400"/>
      <c r="DA19" s="400"/>
      <c r="DB19" s="400"/>
      <c r="DC19" s="400"/>
      <c r="DD19" s="400"/>
      <c r="DE19" s="401"/>
      <c r="DF19" s="446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86"/>
      <c r="DS19" s="86"/>
      <c r="DT19" s="399" t="s">
        <v>377</v>
      </c>
      <c r="DU19" s="400"/>
      <c r="DV19" s="400"/>
      <c r="DW19" s="400"/>
      <c r="DX19" s="400"/>
      <c r="DY19" s="400"/>
      <c r="DZ19" s="400"/>
      <c r="EA19" s="400"/>
      <c r="EB19" s="400"/>
      <c r="EC19" s="400"/>
      <c r="ED19" s="400"/>
      <c r="EE19" s="400"/>
      <c r="EF19" s="400"/>
      <c r="EG19" s="401"/>
    </row>
    <row r="20" spans="1:137" s="74" customFormat="1" ht="12.75">
      <c r="A20" s="399"/>
      <c r="B20" s="400"/>
      <c r="C20" s="400"/>
      <c r="D20" s="401"/>
      <c r="E20" s="399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1"/>
      <c r="U20" s="399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1"/>
      <c r="AG20" s="399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1"/>
      <c r="AU20" s="399" t="s">
        <v>376</v>
      </c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1"/>
      <c r="BI20" s="435" t="s">
        <v>378</v>
      </c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7"/>
      <c r="BW20" s="399" t="s">
        <v>379</v>
      </c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1"/>
      <c r="CK20" s="399" t="s">
        <v>380</v>
      </c>
      <c r="CL20" s="400"/>
      <c r="CM20" s="400"/>
      <c r="CN20" s="400"/>
      <c r="CO20" s="400"/>
      <c r="CP20" s="400"/>
      <c r="CQ20" s="400"/>
      <c r="CR20" s="400"/>
      <c r="CS20" s="400"/>
      <c r="CT20" s="400"/>
      <c r="CU20" s="401"/>
      <c r="CV20" s="399"/>
      <c r="CW20" s="400"/>
      <c r="CX20" s="400"/>
      <c r="CY20" s="400"/>
      <c r="CZ20" s="400"/>
      <c r="DA20" s="400"/>
      <c r="DB20" s="400"/>
      <c r="DC20" s="400"/>
      <c r="DD20" s="400"/>
      <c r="DE20" s="401"/>
      <c r="DF20" s="446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86"/>
      <c r="DS20" s="86"/>
      <c r="DT20" s="399" t="s">
        <v>381</v>
      </c>
      <c r="DU20" s="400"/>
      <c r="DV20" s="400"/>
      <c r="DW20" s="400"/>
      <c r="DX20" s="400"/>
      <c r="DY20" s="400"/>
      <c r="DZ20" s="400"/>
      <c r="EA20" s="400"/>
      <c r="EB20" s="400"/>
      <c r="EC20" s="400"/>
      <c r="ED20" s="400"/>
      <c r="EE20" s="400"/>
      <c r="EF20" s="400"/>
      <c r="EG20" s="401"/>
    </row>
    <row r="21" spans="1:137" s="74" customFormat="1" ht="12.75">
      <c r="A21" s="399"/>
      <c r="B21" s="400"/>
      <c r="C21" s="400"/>
      <c r="D21" s="401"/>
      <c r="E21" s="399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1"/>
      <c r="U21" s="399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1"/>
      <c r="AG21" s="399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1"/>
      <c r="AU21" s="399" t="s">
        <v>382</v>
      </c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1"/>
      <c r="BI21" s="435" t="s">
        <v>383</v>
      </c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7"/>
      <c r="BW21" s="399" t="s">
        <v>383</v>
      </c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1"/>
      <c r="CK21" s="399"/>
      <c r="CL21" s="400"/>
      <c r="CM21" s="400"/>
      <c r="CN21" s="400"/>
      <c r="CO21" s="400"/>
      <c r="CP21" s="400"/>
      <c r="CQ21" s="400"/>
      <c r="CR21" s="400"/>
      <c r="CS21" s="400"/>
      <c r="CT21" s="400"/>
      <c r="CU21" s="401"/>
      <c r="CV21" s="399"/>
      <c r="CW21" s="400"/>
      <c r="CX21" s="400"/>
      <c r="CY21" s="400"/>
      <c r="CZ21" s="400"/>
      <c r="DA21" s="400"/>
      <c r="DB21" s="400"/>
      <c r="DC21" s="400"/>
      <c r="DD21" s="400"/>
      <c r="DE21" s="401"/>
      <c r="DF21" s="448"/>
      <c r="DG21" s="449"/>
      <c r="DH21" s="449"/>
      <c r="DI21" s="449"/>
      <c r="DJ21" s="449"/>
      <c r="DK21" s="449"/>
      <c r="DL21" s="449"/>
      <c r="DM21" s="449"/>
      <c r="DN21" s="449"/>
      <c r="DO21" s="449"/>
      <c r="DP21" s="449"/>
      <c r="DQ21" s="449"/>
      <c r="DR21" s="86"/>
      <c r="DS21" s="86"/>
      <c r="DT21" s="388" t="s">
        <v>384</v>
      </c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90"/>
    </row>
    <row r="22" spans="1:137" s="74" customFormat="1" ht="12.75">
      <c r="A22" s="391">
        <v>1</v>
      </c>
      <c r="B22" s="392"/>
      <c r="C22" s="392"/>
      <c r="D22" s="433"/>
      <c r="E22" s="391">
        <v>2</v>
      </c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433"/>
      <c r="U22" s="391">
        <v>3</v>
      </c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433"/>
      <c r="AG22" s="391">
        <v>4</v>
      </c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433"/>
      <c r="AU22" s="391">
        <v>5</v>
      </c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433"/>
      <c r="BI22" s="391">
        <v>6</v>
      </c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433"/>
      <c r="BW22" s="391">
        <v>7</v>
      </c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433"/>
      <c r="CK22" s="391">
        <v>8</v>
      </c>
      <c r="CL22" s="392"/>
      <c r="CM22" s="392"/>
      <c r="CN22" s="392"/>
      <c r="CO22" s="392"/>
      <c r="CP22" s="392"/>
      <c r="CQ22" s="392"/>
      <c r="CR22" s="392"/>
      <c r="CS22" s="392"/>
      <c r="CT22" s="392"/>
      <c r="CU22" s="433"/>
      <c r="CV22" s="391">
        <v>9</v>
      </c>
      <c r="CW22" s="392"/>
      <c r="CX22" s="392"/>
      <c r="CY22" s="392"/>
      <c r="CZ22" s="392"/>
      <c r="DA22" s="392"/>
      <c r="DB22" s="392"/>
      <c r="DC22" s="392"/>
      <c r="DD22" s="392"/>
      <c r="DE22" s="433"/>
      <c r="DF22" s="391">
        <v>10</v>
      </c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84"/>
      <c r="DS22" s="84"/>
      <c r="DT22" s="434">
        <v>11</v>
      </c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</row>
    <row r="23" spans="1:133" s="74" customFormat="1" ht="24.75" customHeight="1">
      <c r="A23" s="430">
        <v>1</v>
      </c>
      <c r="B23" s="431"/>
      <c r="C23" s="431"/>
      <c r="D23" s="432"/>
      <c r="E23" s="393" t="s">
        <v>387</v>
      </c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5"/>
      <c r="U23" s="382">
        <v>4</v>
      </c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4"/>
      <c r="AG23" s="421">
        <f>AU23+BI23</f>
        <v>3362.658749875</v>
      </c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3"/>
      <c r="AU23" s="421">
        <v>2690.1269999</v>
      </c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3"/>
      <c r="BI23" s="421">
        <f>AU23*25%</f>
        <v>672.531749975</v>
      </c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3"/>
      <c r="BW23" s="421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3"/>
      <c r="CK23" s="424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1">
        <f>AG23*20%</f>
        <v>672.531749975</v>
      </c>
      <c r="CW23" s="422"/>
      <c r="CX23" s="422"/>
      <c r="CY23" s="422"/>
      <c r="CZ23" s="422"/>
      <c r="DA23" s="422"/>
      <c r="DB23" s="422"/>
      <c r="DC23" s="422"/>
      <c r="DD23" s="422"/>
      <c r="DE23" s="423"/>
      <c r="DF23" s="421">
        <f>AG23*50%</f>
        <v>1681.3293749375</v>
      </c>
      <c r="DG23" s="422"/>
      <c r="DH23" s="422"/>
      <c r="DI23" s="422"/>
      <c r="DJ23" s="422"/>
      <c r="DK23" s="422"/>
      <c r="DL23" s="422"/>
      <c r="DM23" s="422"/>
      <c r="DN23" s="422"/>
      <c r="DO23" s="423"/>
      <c r="DP23" s="421">
        <f>(AG23+CV23+DF23)*12*4</f>
        <v>274392.9539898</v>
      </c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3"/>
    </row>
    <row r="24" spans="1:137" s="74" customFormat="1" ht="25.5" customHeight="1" hidden="1">
      <c r="A24" s="430"/>
      <c r="B24" s="431"/>
      <c r="C24" s="431"/>
      <c r="D24" s="432"/>
      <c r="E24" s="393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5"/>
      <c r="U24" s="382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4"/>
      <c r="AG24" s="421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3"/>
      <c r="AU24" s="421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3"/>
      <c r="BI24" s="421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3"/>
      <c r="BW24" s="421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3"/>
      <c r="CK24" s="421"/>
      <c r="CL24" s="422"/>
      <c r="CM24" s="422"/>
      <c r="CN24" s="422"/>
      <c r="CO24" s="422"/>
      <c r="CP24" s="422"/>
      <c r="CQ24" s="422"/>
      <c r="CR24" s="422"/>
      <c r="CS24" s="422"/>
      <c r="CT24" s="422"/>
      <c r="CU24" s="423"/>
      <c r="CV24" s="421"/>
      <c r="CW24" s="422"/>
      <c r="CX24" s="422"/>
      <c r="CY24" s="422"/>
      <c r="CZ24" s="422"/>
      <c r="DA24" s="422"/>
      <c r="DB24" s="422"/>
      <c r="DC24" s="422"/>
      <c r="DD24" s="422"/>
      <c r="DE24" s="423"/>
      <c r="DF24" s="421"/>
      <c r="DG24" s="422"/>
      <c r="DH24" s="422"/>
      <c r="DI24" s="422"/>
      <c r="DJ24" s="422"/>
      <c r="DK24" s="422"/>
      <c r="DL24" s="422"/>
      <c r="DM24" s="422"/>
      <c r="DN24" s="422"/>
      <c r="DO24" s="423"/>
      <c r="DP24" s="496"/>
      <c r="DQ24" s="497"/>
      <c r="DR24" s="497"/>
      <c r="DS24" s="497"/>
      <c r="DT24" s="497"/>
      <c r="DU24" s="497"/>
      <c r="DV24" s="497"/>
      <c r="DW24" s="497"/>
      <c r="DX24" s="497"/>
      <c r="DY24" s="497"/>
      <c r="DZ24" s="497"/>
      <c r="EA24" s="497"/>
      <c r="EB24" s="497"/>
      <c r="EC24" s="498"/>
      <c r="ED24" s="97"/>
      <c r="EE24" s="97"/>
      <c r="EF24" s="97"/>
      <c r="EG24" s="98"/>
    </row>
    <row r="25" spans="1:137" s="74" customFormat="1" ht="26.25" customHeight="1" hidden="1">
      <c r="A25" s="430"/>
      <c r="B25" s="431"/>
      <c r="C25" s="431"/>
      <c r="D25" s="432"/>
      <c r="E25" s="393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5"/>
      <c r="U25" s="382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4"/>
      <c r="AG25" s="421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3"/>
      <c r="AU25" s="421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3"/>
      <c r="BI25" s="421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3"/>
      <c r="BW25" s="421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3"/>
      <c r="CK25" s="424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1"/>
      <c r="CW25" s="422"/>
      <c r="CX25" s="422"/>
      <c r="CY25" s="422"/>
      <c r="CZ25" s="422"/>
      <c r="DA25" s="422"/>
      <c r="DB25" s="422"/>
      <c r="DC25" s="422"/>
      <c r="DD25" s="422"/>
      <c r="DE25" s="423"/>
      <c r="DF25" s="421"/>
      <c r="DG25" s="422"/>
      <c r="DH25" s="422"/>
      <c r="DI25" s="422"/>
      <c r="DJ25" s="422"/>
      <c r="DK25" s="422"/>
      <c r="DL25" s="422"/>
      <c r="DM25" s="422"/>
      <c r="DN25" s="422"/>
      <c r="DO25" s="423"/>
      <c r="DP25" s="496"/>
      <c r="DQ25" s="497"/>
      <c r="DR25" s="497"/>
      <c r="DS25" s="497"/>
      <c r="DT25" s="497"/>
      <c r="DU25" s="497"/>
      <c r="DV25" s="497"/>
      <c r="DW25" s="497"/>
      <c r="DX25" s="497"/>
      <c r="DY25" s="497"/>
      <c r="DZ25" s="497"/>
      <c r="EA25" s="497"/>
      <c r="EB25" s="497"/>
      <c r="EC25" s="498"/>
      <c r="ED25" s="97"/>
      <c r="EE25" s="97"/>
      <c r="EF25" s="97"/>
      <c r="EG25" s="98"/>
    </row>
    <row r="26" spans="1:137" s="74" customFormat="1" ht="12.75">
      <c r="A26" s="382" t="s">
        <v>388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96" t="s">
        <v>35</v>
      </c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8"/>
      <c r="AG26" s="382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4"/>
      <c r="AU26" s="396" t="s">
        <v>35</v>
      </c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8"/>
      <c r="BI26" s="396" t="s">
        <v>35</v>
      </c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8"/>
      <c r="BW26" s="396" t="s">
        <v>35</v>
      </c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8"/>
      <c r="CK26" s="412" t="s">
        <v>35</v>
      </c>
      <c r="CL26" s="413"/>
      <c r="CM26" s="413"/>
      <c r="CN26" s="413"/>
      <c r="CO26" s="413"/>
      <c r="CP26" s="413"/>
      <c r="CQ26" s="413"/>
      <c r="CR26" s="413"/>
      <c r="CS26" s="413"/>
      <c r="CT26" s="413"/>
      <c r="CU26" s="414"/>
      <c r="CV26" s="396" t="s">
        <v>35</v>
      </c>
      <c r="CW26" s="397"/>
      <c r="CX26" s="397"/>
      <c r="CY26" s="397"/>
      <c r="CZ26" s="397"/>
      <c r="DA26" s="397"/>
      <c r="DB26" s="397"/>
      <c r="DC26" s="397"/>
      <c r="DD26" s="397"/>
      <c r="DE26" s="398"/>
      <c r="DF26" s="396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100"/>
      <c r="DS26" s="100"/>
      <c r="DT26" s="418">
        <f>DP23</f>
        <v>274392.9539898</v>
      </c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20"/>
    </row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/>
    <row r="35" s="74" customFormat="1" ht="12.75"/>
    <row r="36" s="74" customFormat="1" ht="12.75"/>
    <row r="37" s="74" customFormat="1" ht="12.75"/>
    <row r="38" s="74" customFormat="1" ht="12.75"/>
    <row r="39" s="74" customFormat="1" ht="12.75"/>
    <row r="40" s="74" customFormat="1" ht="12.75"/>
    <row r="41" s="74" customFormat="1" ht="12.75"/>
    <row r="42" s="74" customFormat="1" ht="12.75"/>
    <row r="43" s="74" customFormat="1" ht="12.75"/>
    <row r="44" s="74" customFormat="1" ht="12.75"/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</sheetData>
  <sheetProtection/>
  <mergeCells count="107">
    <mergeCell ref="CG1:EG4"/>
    <mergeCell ref="A7:EG7"/>
    <mergeCell ref="A9:EG9"/>
    <mergeCell ref="T11:EG11"/>
    <mergeCell ref="AH13:EG13"/>
    <mergeCell ref="A15:EG15"/>
    <mergeCell ref="AN16:CQ16"/>
    <mergeCell ref="A17:D17"/>
    <mergeCell ref="E17:T17"/>
    <mergeCell ref="U17:AF17"/>
    <mergeCell ref="AG17:CJ17"/>
    <mergeCell ref="CK17:CU17"/>
    <mergeCell ref="CV17:DE17"/>
    <mergeCell ref="DF17:DQ21"/>
    <mergeCell ref="DT17:EG17"/>
    <mergeCell ref="A18:D18"/>
    <mergeCell ref="E18:T18"/>
    <mergeCell ref="U18:AF18"/>
    <mergeCell ref="AG18:AT18"/>
    <mergeCell ref="AU18:CJ18"/>
    <mergeCell ref="CK18:CU18"/>
    <mergeCell ref="CV18:DE18"/>
    <mergeCell ref="DT18:EG18"/>
    <mergeCell ref="A19:D19"/>
    <mergeCell ref="E19:T19"/>
    <mergeCell ref="U19:AF19"/>
    <mergeCell ref="AG19:AT19"/>
    <mergeCell ref="AU19:BH19"/>
    <mergeCell ref="BI19:BV19"/>
    <mergeCell ref="BW19:CJ19"/>
    <mergeCell ref="CK19:CU19"/>
    <mergeCell ref="CV19:DE19"/>
    <mergeCell ref="DT19:EG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E20"/>
    <mergeCell ref="DT20:EG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T21:EG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2:DQ22"/>
    <mergeCell ref="DT22:EG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O23"/>
    <mergeCell ref="DP23:EC23"/>
    <mergeCell ref="A24:D24"/>
    <mergeCell ref="E24:T24"/>
    <mergeCell ref="U24:AF24"/>
    <mergeCell ref="AG24:AT24"/>
    <mergeCell ref="AU24:BH24"/>
    <mergeCell ref="BI24:BV24"/>
    <mergeCell ref="BW24:CJ24"/>
    <mergeCell ref="CV24:DE24"/>
    <mergeCell ref="DF24:DO24"/>
    <mergeCell ref="DP24:EC24"/>
    <mergeCell ref="A25:D25"/>
    <mergeCell ref="E25:T25"/>
    <mergeCell ref="U25:AF25"/>
    <mergeCell ref="AG25:AT25"/>
    <mergeCell ref="AU25:BH25"/>
    <mergeCell ref="BI25:BV25"/>
    <mergeCell ref="A26:T26"/>
    <mergeCell ref="U26:AF26"/>
    <mergeCell ref="AG26:AT26"/>
    <mergeCell ref="AU26:BH26"/>
    <mergeCell ref="BI26:BV26"/>
    <mergeCell ref="CK24:CU24"/>
    <mergeCell ref="BW26:CJ26"/>
    <mergeCell ref="CK26:CU26"/>
    <mergeCell ref="CV26:DE26"/>
    <mergeCell ref="DF26:DQ26"/>
    <mergeCell ref="DT26:EG26"/>
    <mergeCell ref="BW25:CJ25"/>
    <mergeCell ref="CK25:CU25"/>
    <mergeCell ref="CV25:DE25"/>
    <mergeCell ref="DF25:DO25"/>
    <mergeCell ref="DP25:EC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58"/>
  <sheetViews>
    <sheetView zoomScalePageLayoutView="0" workbookViewId="0" topLeftCell="A22">
      <selection activeCell="CP55" sqref="CP55"/>
    </sheetView>
  </sheetViews>
  <sheetFormatPr defaultColWidth="1.12109375" defaultRowHeight="12.75"/>
  <cols>
    <col min="1" max="3" width="1.12109375" style="74" customWidth="1"/>
    <col min="4" max="4" width="1.00390625" style="74" customWidth="1"/>
    <col min="5" max="16384" width="1.12109375" style="74" customWidth="1"/>
  </cols>
  <sheetData>
    <row r="1" spans="1:80" ht="3.75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</row>
    <row r="2" spans="1:80" s="71" customFormat="1" ht="31.5" customHeight="1">
      <c r="A2" s="574" t="s">
        <v>408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</row>
    <row r="3" s="76" customFormat="1" ht="1.5" customHeight="1" hidden="1"/>
    <row r="4" spans="1:80" s="76" customFormat="1" ht="4.5" customHeight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</row>
    <row r="5" spans="1:80" ht="12.75">
      <c r="A5" s="403" t="s">
        <v>357</v>
      </c>
      <c r="B5" s="404"/>
      <c r="C5" s="404"/>
      <c r="D5" s="405"/>
      <c r="E5" s="403" t="s">
        <v>390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5"/>
      <c r="AJ5" s="403" t="s">
        <v>411</v>
      </c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5"/>
      <c r="AX5" s="403" t="s">
        <v>392</v>
      </c>
      <c r="AY5" s="404"/>
      <c r="AZ5" s="404"/>
      <c r="BA5" s="404"/>
      <c r="BB5" s="404"/>
      <c r="BC5" s="404"/>
      <c r="BD5" s="404"/>
      <c r="BE5" s="404"/>
      <c r="BF5" s="405"/>
      <c r="BG5" s="403" t="s">
        <v>392</v>
      </c>
      <c r="BH5" s="404"/>
      <c r="BI5" s="404"/>
      <c r="BJ5" s="404"/>
      <c r="BK5" s="404"/>
      <c r="BL5" s="404"/>
      <c r="BM5" s="404"/>
      <c r="BN5" s="404"/>
      <c r="BO5" s="405"/>
      <c r="BP5" s="403" t="s">
        <v>394</v>
      </c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5"/>
    </row>
    <row r="6" spans="1:80" ht="12.75">
      <c r="A6" s="399" t="s">
        <v>365</v>
      </c>
      <c r="B6" s="400"/>
      <c r="C6" s="400"/>
      <c r="D6" s="401"/>
      <c r="E6" s="399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1"/>
      <c r="AJ6" s="399" t="s">
        <v>412</v>
      </c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1"/>
      <c r="AX6" s="399" t="s">
        <v>395</v>
      </c>
      <c r="AY6" s="400"/>
      <c r="AZ6" s="400"/>
      <c r="BA6" s="400"/>
      <c r="BB6" s="400"/>
      <c r="BC6" s="400"/>
      <c r="BD6" s="400"/>
      <c r="BE6" s="400"/>
      <c r="BF6" s="401"/>
      <c r="BG6" s="399" t="s">
        <v>413</v>
      </c>
      <c r="BH6" s="400"/>
      <c r="BI6" s="400"/>
      <c r="BJ6" s="400"/>
      <c r="BK6" s="400"/>
      <c r="BL6" s="400"/>
      <c r="BM6" s="400"/>
      <c r="BN6" s="400"/>
      <c r="BO6" s="401"/>
      <c r="BP6" s="399" t="s">
        <v>398</v>
      </c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1"/>
    </row>
    <row r="7" spans="1:80" ht="12.75">
      <c r="A7" s="399"/>
      <c r="B7" s="400"/>
      <c r="C7" s="400"/>
      <c r="D7" s="401"/>
      <c r="E7" s="399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1"/>
      <c r="AJ7" s="399" t="s">
        <v>414</v>
      </c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1"/>
      <c r="AX7" s="399" t="s">
        <v>415</v>
      </c>
      <c r="AY7" s="400"/>
      <c r="AZ7" s="400"/>
      <c r="BA7" s="400"/>
      <c r="BB7" s="400"/>
      <c r="BC7" s="400"/>
      <c r="BD7" s="400"/>
      <c r="BE7" s="400"/>
      <c r="BF7" s="401"/>
      <c r="BG7" s="399"/>
      <c r="BH7" s="400"/>
      <c r="BI7" s="400"/>
      <c r="BJ7" s="400"/>
      <c r="BK7" s="400"/>
      <c r="BL7" s="400"/>
      <c r="BM7" s="400"/>
      <c r="BN7" s="400"/>
      <c r="BO7" s="401"/>
      <c r="BP7" s="399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1"/>
    </row>
    <row r="8" spans="1:80" ht="12.75">
      <c r="A8" s="388"/>
      <c r="B8" s="389"/>
      <c r="C8" s="389"/>
      <c r="D8" s="390"/>
      <c r="E8" s="388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90"/>
      <c r="AJ8" s="388" t="s">
        <v>416</v>
      </c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90"/>
      <c r="AX8" s="388"/>
      <c r="AY8" s="389"/>
      <c r="AZ8" s="389"/>
      <c r="BA8" s="389"/>
      <c r="BB8" s="389"/>
      <c r="BC8" s="389"/>
      <c r="BD8" s="389"/>
      <c r="BE8" s="389"/>
      <c r="BF8" s="390"/>
      <c r="BG8" s="388"/>
      <c r="BH8" s="389"/>
      <c r="BI8" s="389"/>
      <c r="BJ8" s="389"/>
      <c r="BK8" s="389"/>
      <c r="BL8" s="389"/>
      <c r="BM8" s="389"/>
      <c r="BN8" s="389"/>
      <c r="BO8" s="390"/>
      <c r="BP8" s="388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90"/>
    </row>
    <row r="9" spans="1:80" ht="12.75">
      <c r="A9" s="388">
        <v>1</v>
      </c>
      <c r="B9" s="389"/>
      <c r="C9" s="389"/>
      <c r="D9" s="390"/>
      <c r="E9" s="388">
        <v>2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90"/>
      <c r="AJ9" s="388">
        <v>3</v>
      </c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90"/>
      <c r="AX9" s="388">
        <v>4</v>
      </c>
      <c r="AY9" s="389"/>
      <c r="AZ9" s="389"/>
      <c r="BA9" s="389"/>
      <c r="BB9" s="389"/>
      <c r="BC9" s="389"/>
      <c r="BD9" s="389"/>
      <c r="BE9" s="389"/>
      <c r="BF9" s="390"/>
      <c r="BG9" s="388">
        <v>5</v>
      </c>
      <c r="BH9" s="389"/>
      <c r="BI9" s="389"/>
      <c r="BJ9" s="389"/>
      <c r="BK9" s="389"/>
      <c r="BL9" s="389"/>
      <c r="BM9" s="389"/>
      <c r="BN9" s="389"/>
      <c r="BO9" s="390"/>
      <c r="BP9" s="388">
        <v>6</v>
      </c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90"/>
    </row>
    <row r="10" spans="1:80" ht="12" customHeight="1">
      <c r="A10" s="571"/>
      <c r="B10" s="572"/>
      <c r="C10" s="572"/>
      <c r="D10" s="573"/>
      <c r="E10" s="393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5"/>
      <c r="AJ10" s="382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4"/>
      <c r="AX10" s="382"/>
      <c r="AY10" s="383"/>
      <c r="AZ10" s="383"/>
      <c r="BA10" s="383"/>
      <c r="BB10" s="383"/>
      <c r="BC10" s="383"/>
      <c r="BD10" s="383"/>
      <c r="BE10" s="383"/>
      <c r="BF10" s="384"/>
      <c r="BG10" s="382"/>
      <c r="BH10" s="383"/>
      <c r="BI10" s="383"/>
      <c r="BJ10" s="383"/>
      <c r="BK10" s="383"/>
      <c r="BL10" s="383"/>
      <c r="BM10" s="383"/>
      <c r="BN10" s="383"/>
      <c r="BO10" s="384"/>
      <c r="BP10" s="421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3"/>
    </row>
    <row r="11" spans="1:80" ht="12.75">
      <c r="A11" s="430"/>
      <c r="B11" s="431"/>
      <c r="C11" s="431"/>
      <c r="D11" s="432"/>
      <c r="E11" s="382" t="s">
        <v>388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96" t="s">
        <v>35</v>
      </c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8"/>
      <c r="AX11" s="396" t="s">
        <v>35</v>
      </c>
      <c r="AY11" s="397"/>
      <c r="AZ11" s="397"/>
      <c r="BA11" s="397"/>
      <c r="BB11" s="397"/>
      <c r="BC11" s="397"/>
      <c r="BD11" s="397"/>
      <c r="BE11" s="397"/>
      <c r="BF11" s="398"/>
      <c r="BG11" s="396" t="s">
        <v>35</v>
      </c>
      <c r="BH11" s="397"/>
      <c r="BI11" s="397"/>
      <c r="BJ11" s="397"/>
      <c r="BK11" s="397"/>
      <c r="BL11" s="397"/>
      <c r="BM11" s="397"/>
      <c r="BN11" s="397"/>
      <c r="BO11" s="398"/>
      <c r="BP11" s="418">
        <f>SUM(BP10:BP10)</f>
        <v>0</v>
      </c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20"/>
    </row>
    <row r="12" s="69" customFormat="1" ht="8.25" customHeight="1"/>
    <row r="13" spans="1:80" s="71" customFormat="1" ht="15.75">
      <c r="A13" s="442" t="s">
        <v>420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</row>
    <row r="14" s="76" customFormat="1" ht="8.25"/>
    <row r="15" spans="1:80" ht="12.75">
      <c r="A15" s="403" t="s">
        <v>357</v>
      </c>
      <c r="B15" s="404"/>
      <c r="C15" s="404"/>
      <c r="D15" s="405"/>
      <c r="E15" s="403" t="s">
        <v>390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  <c r="AJ15" s="403" t="s">
        <v>391</v>
      </c>
      <c r="AK15" s="404"/>
      <c r="AL15" s="404"/>
      <c r="AM15" s="404"/>
      <c r="AN15" s="404"/>
      <c r="AO15" s="404"/>
      <c r="AP15" s="404"/>
      <c r="AQ15" s="404"/>
      <c r="AR15" s="404"/>
      <c r="AS15" s="404"/>
      <c r="AT15" s="405"/>
      <c r="AU15" s="403" t="s">
        <v>392</v>
      </c>
      <c r="AV15" s="404"/>
      <c r="AW15" s="404"/>
      <c r="AX15" s="404"/>
      <c r="AY15" s="404"/>
      <c r="AZ15" s="404"/>
      <c r="BA15" s="404"/>
      <c r="BB15" s="404"/>
      <c r="BC15" s="404"/>
      <c r="BD15" s="405"/>
      <c r="BE15" s="403" t="s">
        <v>393</v>
      </c>
      <c r="BF15" s="404"/>
      <c r="BG15" s="404"/>
      <c r="BH15" s="404"/>
      <c r="BI15" s="404"/>
      <c r="BJ15" s="404"/>
      <c r="BK15" s="404"/>
      <c r="BL15" s="404"/>
      <c r="BM15" s="404"/>
      <c r="BN15" s="404"/>
      <c r="BO15" s="405"/>
      <c r="BP15" s="403" t="s">
        <v>394</v>
      </c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5"/>
    </row>
    <row r="16" spans="1:80" ht="12.75">
      <c r="A16" s="399" t="s">
        <v>365</v>
      </c>
      <c r="B16" s="400"/>
      <c r="C16" s="400"/>
      <c r="D16" s="401"/>
      <c r="E16" s="399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J16" s="399" t="s">
        <v>395</v>
      </c>
      <c r="AK16" s="400"/>
      <c r="AL16" s="400"/>
      <c r="AM16" s="400"/>
      <c r="AN16" s="400"/>
      <c r="AO16" s="400"/>
      <c r="AP16" s="400"/>
      <c r="AQ16" s="400"/>
      <c r="AR16" s="400"/>
      <c r="AS16" s="400"/>
      <c r="AT16" s="401"/>
      <c r="AU16" s="399" t="s">
        <v>396</v>
      </c>
      <c r="AV16" s="400"/>
      <c r="AW16" s="400"/>
      <c r="AX16" s="400"/>
      <c r="AY16" s="400"/>
      <c r="AZ16" s="400"/>
      <c r="BA16" s="400"/>
      <c r="BB16" s="400"/>
      <c r="BC16" s="400"/>
      <c r="BD16" s="401"/>
      <c r="BE16" s="399" t="s">
        <v>397</v>
      </c>
      <c r="BF16" s="400"/>
      <c r="BG16" s="400"/>
      <c r="BH16" s="400"/>
      <c r="BI16" s="400"/>
      <c r="BJ16" s="400"/>
      <c r="BK16" s="400"/>
      <c r="BL16" s="400"/>
      <c r="BM16" s="400"/>
      <c r="BN16" s="400"/>
      <c r="BO16" s="401"/>
      <c r="BP16" s="399" t="s">
        <v>398</v>
      </c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1"/>
    </row>
    <row r="17" spans="1:80" ht="12.75">
      <c r="A17" s="399"/>
      <c r="B17" s="400"/>
      <c r="C17" s="400"/>
      <c r="D17" s="401"/>
      <c r="E17" s="399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1"/>
      <c r="AJ17" s="399" t="s">
        <v>399</v>
      </c>
      <c r="AK17" s="400"/>
      <c r="AL17" s="400"/>
      <c r="AM17" s="400"/>
      <c r="AN17" s="400"/>
      <c r="AO17" s="400"/>
      <c r="AP17" s="400"/>
      <c r="AQ17" s="400"/>
      <c r="AR17" s="400"/>
      <c r="AS17" s="400"/>
      <c r="AT17" s="401"/>
      <c r="AU17" s="399" t="s">
        <v>400</v>
      </c>
      <c r="AV17" s="400"/>
      <c r="AW17" s="400"/>
      <c r="AX17" s="400"/>
      <c r="AY17" s="400"/>
      <c r="AZ17" s="400"/>
      <c r="BA17" s="400"/>
      <c r="BB17" s="400"/>
      <c r="BC17" s="400"/>
      <c r="BD17" s="401"/>
      <c r="BE17" s="399" t="s">
        <v>401</v>
      </c>
      <c r="BF17" s="400"/>
      <c r="BG17" s="400"/>
      <c r="BH17" s="400"/>
      <c r="BI17" s="400"/>
      <c r="BJ17" s="400"/>
      <c r="BK17" s="400"/>
      <c r="BL17" s="400"/>
      <c r="BM17" s="400"/>
      <c r="BN17" s="400"/>
      <c r="BO17" s="401"/>
      <c r="BP17" s="399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1"/>
    </row>
    <row r="18" spans="1:80" ht="12.75">
      <c r="A18" s="388"/>
      <c r="B18" s="389"/>
      <c r="C18" s="389"/>
      <c r="D18" s="390"/>
      <c r="E18" s="388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90"/>
      <c r="AJ18" s="388" t="s">
        <v>402</v>
      </c>
      <c r="AK18" s="389"/>
      <c r="AL18" s="389"/>
      <c r="AM18" s="389"/>
      <c r="AN18" s="389"/>
      <c r="AO18" s="389"/>
      <c r="AP18" s="389"/>
      <c r="AQ18" s="389"/>
      <c r="AR18" s="389"/>
      <c r="AS18" s="389"/>
      <c r="AT18" s="390"/>
      <c r="AU18" s="388" t="s">
        <v>403</v>
      </c>
      <c r="AV18" s="389"/>
      <c r="AW18" s="389"/>
      <c r="AX18" s="389"/>
      <c r="AY18" s="389"/>
      <c r="AZ18" s="389"/>
      <c r="BA18" s="389"/>
      <c r="BB18" s="389"/>
      <c r="BC18" s="389"/>
      <c r="BD18" s="390"/>
      <c r="BE18" s="388" t="s">
        <v>404</v>
      </c>
      <c r="BF18" s="389"/>
      <c r="BG18" s="389"/>
      <c r="BH18" s="389"/>
      <c r="BI18" s="389"/>
      <c r="BJ18" s="389"/>
      <c r="BK18" s="389"/>
      <c r="BL18" s="389"/>
      <c r="BM18" s="389"/>
      <c r="BN18" s="389"/>
      <c r="BO18" s="390"/>
      <c r="BP18" s="388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90"/>
    </row>
    <row r="19" spans="1:80" ht="12.75">
      <c r="A19" s="388">
        <v>1</v>
      </c>
      <c r="B19" s="389"/>
      <c r="C19" s="389"/>
      <c r="D19" s="390"/>
      <c r="E19" s="388">
        <v>2</v>
      </c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90"/>
      <c r="AJ19" s="388">
        <v>3</v>
      </c>
      <c r="AK19" s="389"/>
      <c r="AL19" s="389"/>
      <c r="AM19" s="389"/>
      <c r="AN19" s="389"/>
      <c r="AO19" s="389"/>
      <c r="AP19" s="389"/>
      <c r="AQ19" s="389"/>
      <c r="AR19" s="389"/>
      <c r="AS19" s="389"/>
      <c r="AT19" s="390"/>
      <c r="AU19" s="388">
        <v>4</v>
      </c>
      <c r="AV19" s="389"/>
      <c r="AW19" s="389"/>
      <c r="AX19" s="389"/>
      <c r="AY19" s="389"/>
      <c r="AZ19" s="389"/>
      <c r="BA19" s="389"/>
      <c r="BB19" s="389"/>
      <c r="BC19" s="389"/>
      <c r="BD19" s="390"/>
      <c r="BE19" s="388">
        <v>5</v>
      </c>
      <c r="BF19" s="389"/>
      <c r="BG19" s="389"/>
      <c r="BH19" s="389"/>
      <c r="BI19" s="389"/>
      <c r="BJ19" s="389"/>
      <c r="BK19" s="389"/>
      <c r="BL19" s="389"/>
      <c r="BM19" s="389"/>
      <c r="BN19" s="389"/>
      <c r="BO19" s="390"/>
      <c r="BP19" s="388">
        <v>6</v>
      </c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90"/>
    </row>
    <row r="20" spans="1:80" ht="12.75">
      <c r="A20" s="376"/>
      <c r="B20" s="377"/>
      <c r="C20" s="377"/>
      <c r="D20" s="378"/>
      <c r="E20" s="376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8"/>
      <c r="AJ20" s="415"/>
      <c r="AK20" s="416"/>
      <c r="AL20" s="416"/>
      <c r="AM20" s="416"/>
      <c r="AN20" s="416"/>
      <c r="AO20" s="416"/>
      <c r="AP20" s="416"/>
      <c r="AQ20" s="416"/>
      <c r="AR20" s="416"/>
      <c r="AS20" s="416"/>
      <c r="AT20" s="417"/>
      <c r="AU20" s="415"/>
      <c r="AV20" s="416"/>
      <c r="AW20" s="416"/>
      <c r="AX20" s="416"/>
      <c r="AY20" s="416"/>
      <c r="AZ20" s="416"/>
      <c r="BA20" s="416"/>
      <c r="BB20" s="416"/>
      <c r="BC20" s="416"/>
      <c r="BD20" s="417"/>
      <c r="BE20" s="415"/>
      <c r="BF20" s="416"/>
      <c r="BG20" s="416"/>
      <c r="BH20" s="416"/>
      <c r="BI20" s="416"/>
      <c r="BJ20" s="416"/>
      <c r="BK20" s="416"/>
      <c r="BL20" s="416"/>
      <c r="BM20" s="416"/>
      <c r="BN20" s="416"/>
      <c r="BO20" s="417"/>
      <c r="BP20" s="415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7"/>
    </row>
    <row r="21" spans="1:80" ht="12.75" hidden="1">
      <c r="A21" s="376"/>
      <c r="B21" s="377"/>
      <c r="C21" s="377"/>
      <c r="D21" s="378"/>
      <c r="E21" s="376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8"/>
      <c r="AJ21" s="415"/>
      <c r="AK21" s="416"/>
      <c r="AL21" s="416"/>
      <c r="AM21" s="416"/>
      <c r="AN21" s="416"/>
      <c r="AO21" s="416"/>
      <c r="AP21" s="416"/>
      <c r="AQ21" s="416"/>
      <c r="AR21" s="416"/>
      <c r="AS21" s="416"/>
      <c r="AT21" s="417"/>
      <c r="AU21" s="415"/>
      <c r="AV21" s="416"/>
      <c r="AW21" s="416"/>
      <c r="AX21" s="416"/>
      <c r="AY21" s="416"/>
      <c r="AZ21" s="416"/>
      <c r="BA21" s="416"/>
      <c r="BB21" s="416"/>
      <c r="BC21" s="416"/>
      <c r="BD21" s="417"/>
      <c r="BE21" s="415"/>
      <c r="BF21" s="416"/>
      <c r="BG21" s="416"/>
      <c r="BH21" s="416"/>
      <c r="BI21" s="416"/>
      <c r="BJ21" s="416"/>
      <c r="BK21" s="416"/>
      <c r="BL21" s="416"/>
      <c r="BM21" s="416"/>
      <c r="BN21" s="416"/>
      <c r="BO21" s="417"/>
      <c r="BP21" s="415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7"/>
    </row>
    <row r="22" spans="1:80" ht="12.75">
      <c r="A22" s="376"/>
      <c r="B22" s="377"/>
      <c r="C22" s="377"/>
      <c r="D22" s="378"/>
      <c r="E22" s="382" t="s">
        <v>388</v>
      </c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4"/>
      <c r="AJ22" s="412" t="s">
        <v>35</v>
      </c>
      <c r="AK22" s="413"/>
      <c r="AL22" s="413"/>
      <c r="AM22" s="413"/>
      <c r="AN22" s="413"/>
      <c r="AO22" s="413"/>
      <c r="AP22" s="413"/>
      <c r="AQ22" s="413"/>
      <c r="AR22" s="413"/>
      <c r="AS22" s="413"/>
      <c r="AT22" s="414"/>
      <c r="AU22" s="412" t="s">
        <v>35</v>
      </c>
      <c r="AV22" s="413"/>
      <c r="AW22" s="413"/>
      <c r="AX22" s="413"/>
      <c r="AY22" s="413"/>
      <c r="AZ22" s="413"/>
      <c r="BA22" s="413"/>
      <c r="BB22" s="413"/>
      <c r="BC22" s="413"/>
      <c r="BD22" s="414"/>
      <c r="BE22" s="412" t="s">
        <v>35</v>
      </c>
      <c r="BF22" s="413"/>
      <c r="BG22" s="413"/>
      <c r="BH22" s="413"/>
      <c r="BI22" s="413"/>
      <c r="BJ22" s="413"/>
      <c r="BK22" s="413"/>
      <c r="BL22" s="413"/>
      <c r="BM22" s="413"/>
      <c r="BN22" s="413"/>
      <c r="BO22" s="414"/>
      <c r="BP22" s="415">
        <f>BP20+BP21</f>
        <v>0</v>
      </c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7"/>
    </row>
    <row r="23" s="69" customFormat="1" ht="9.75" customHeight="1"/>
    <row r="24" s="113" customFormat="1" ht="15.75" customHeight="1">
      <c r="A24" s="113" t="s">
        <v>422</v>
      </c>
    </row>
    <row r="25" spans="1:80" s="114" customFormat="1" ht="15">
      <c r="A25" s="503" t="s">
        <v>423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503"/>
      <c r="BW25" s="503"/>
      <c r="BX25" s="503"/>
      <c r="BY25" s="503"/>
      <c r="BZ25" s="503"/>
      <c r="CA25" s="503"/>
      <c r="CB25" s="503"/>
    </row>
    <row r="26" spans="1:80" s="114" customFormat="1" ht="15">
      <c r="A26" s="503" t="s">
        <v>528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</row>
    <row r="27" s="76" customFormat="1" ht="8.25"/>
    <row r="28" spans="1:80" ht="12.75">
      <c r="A28" s="403" t="s">
        <v>357</v>
      </c>
      <c r="B28" s="404"/>
      <c r="C28" s="404"/>
      <c r="D28" s="405"/>
      <c r="E28" s="403" t="s">
        <v>426</v>
      </c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5"/>
      <c r="BE28" s="406" t="s">
        <v>427</v>
      </c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8"/>
      <c r="BQ28" s="403" t="s">
        <v>428</v>
      </c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5"/>
    </row>
    <row r="29" spans="1:80" ht="12.75">
      <c r="A29" s="399" t="s">
        <v>365</v>
      </c>
      <c r="B29" s="400"/>
      <c r="C29" s="400"/>
      <c r="D29" s="401"/>
      <c r="E29" s="399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1"/>
      <c r="BE29" s="409" t="s">
        <v>429</v>
      </c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1"/>
      <c r="BQ29" s="399" t="s">
        <v>416</v>
      </c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1"/>
    </row>
    <row r="30" spans="1:80" ht="12.75">
      <c r="A30" s="399"/>
      <c r="B30" s="400"/>
      <c r="C30" s="400"/>
      <c r="D30" s="401"/>
      <c r="E30" s="399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1"/>
      <c r="BE30" s="409" t="s">
        <v>430</v>
      </c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399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1"/>
    </row>
    <row r="31" spans="1:80" ht="12.75">
      <c r="A31" s="388"/>
      <c r="B31" s="389"/>
      <c r="C31" s="389"/>
      <c r="D31" s="390"/>
      <c r="E31" s="388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90"/>
      <c r="BE31" s="412" t="s">
        <v>431</v>
      </c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4"/>
      <c r="BQ31" s="388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90"/>
    </row>
    <row r="32" spans="1:80" ht="12.75">
      <c r="A32" s="391">
        <v>1</v>
      </c>
      <c r="B32" s="392"/>
      <c r="C32" s="392"/>
      <c r="D32" s="433"/>
      <c r="E32" s="391">
        <v>2</v>
      </c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433"/>
      <c r="BE32" s="396">
        <v>3</v>
      </c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8"/>
      <c r="BQ32" s="391">
        <v>4</v>
      </c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433"/>
    </row>
    <row r="33" spans="1:80" ht="12.75">
      <c r="A33" s="396">
        <v>1</v>
      </c>
      <c r="B33" s="397"/>
      <c r="C33" s="397"/>
      <c r="D33" s="398"/>
      <c r="E33" s="430" t="s">
        <v>432</v>
      </c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2"/>
      <c r="BE33" s="396" t="s">
        <v>35</v>
      </c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8"/>
      <c r="BQ33" s="382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4"/>
    </row>
    <row r="34" spans="1:80" ht="12.75">
      <c r="A34" s="403" t="s">
        <v>332</v>
      </c>
      <c r="B34" s="404"/>
      <c r="C34" s="404"/>
      <c r="D34" s="405"/>
      <c r="E34" s="472" t="s">
        <v>42</v>
      </c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4"/>
      <c r="BE34" s="463">
        <v>274393</v>
      </c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5"/>
      <c r="BQ34" s="460">
        <f>BE34*22%</f>
        <v>60366.46</v>
      </c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2"/>
    </row>
    <row r="35" spans="1:80" ht="12.75">
      <c r="A35" s="388"/>
      <c r="B35" s="389"/>
      <c r="C35" s="389"/>
      <c r="D35" s="390"/>
      <c r="E35" s="475" t="s">
        <v>433</v>
      </c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7"/>
      <c r="BE35" s="466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8"/>
      <c r="BQ35" s="424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6"/>
    </row>
    <row r="36" spans="1:80" ht="12.75">
      <c r="A36" s="396" t="s">
        <v>333</v>
      </c>
      <c r="B36" s="397"/>
      <c r="C36" s="397"/>
      <c r="D36" s="398"/>
      <c r="E36" s="493" t="s">
        <v>434</v>
      </c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D36" s="495"/>
      <c r="BE36" s="496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8"/>
      <c r="BQ36" s="496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8"/>
    </row>
    <row r="37" spans="1:80" ht="12.75">
      <c r="A37" s="403" t="s">
        <v>435</v>
      </c>
      <c r="B37" s="404"/>
      <c r="C37" s="404"/>
      <c r="D37" s="405"/>
      <c r="E37" s="472" t="s">
        <v>436</v>
      </c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4"/>
      <c r="BE37" s="463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5"/>
      <c r="BQ37" s="463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5"/>
    </row>
    <row r="38" spans="1:80" ht="12.75">
      <c r="A38" s="388"/>
      <c r="B38" s="389"/>
      <c r="C38" s="389"/>
      <c r="D38" s="390"/>
      <c r="E38" s="475" t="s">
        <v>437</v>
      </c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7"/>
      <c r="BE38" s="466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8"/>
      <c r="BQ38" s="466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8"/>
    </row>
    <row r="39" spans="1:80" ht="12.75">
      <c r="A39" s="403">
        <v>2</v>
      </c>
      <c r="B39" s="404"/>
      <c r="C39" s="404"/>
      <c r="D39" s="405"/>
      <c r="E39" s="457" t="s">
        <v>438</v>
      </c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9"/>
      <c r="BE39" s="565" t="s">
        <v>35</v>
      </c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7"/>
      <c r="BQ39" s="463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5"/>
    </row>
    <row r="40" spans="1:80" ht="12.75">
      <c r="A40" s="388"/>
      <c r="B40" s="389"/>
      <c r="C40" s="389"/>
      <c r="D40" s="390"/>
      <c r="E40" s="376" t="s">
        <v>439</v>
      </c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8"/>
      <c r="BE40" s="568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70"/>
      <c r="BQ40" s="466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8"/>
    </row>
    <row r="41" spans="1:80" ht="12.75">
      <c r="A41" s="403" t="s">
        <v>440</v>
      </c>
      <c r="B41" s="404"/>
      <c r="C41" s="404"/>
      <c r="D41" s="405"/>
      <c r="E41" s="472" t="s">
        <v>42</v>
      </c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4"/>
      <c r="BE41" s="463">
        <f>BE34</f>
        <v>274393</v>
      </c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5"/>
      <c r="BQ41" s="460">
        <f>BE41*2.9%</f>
        <v>7957.396999999999</v>
      </c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2"/>
    </row>
    <row r="42" spans="1:80" ht="12.75">
      <c r="A42" s="399"/>
      <c r="B42" s="400"/>
      <c r="C42" s="400"/>
      <c r="D42" s="401"/>
      <c r="E42" s="484" t="s">
        <v>441</v>
      </c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6"/>
      <c r="BE42" s="481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3"/>
      <c r="BQ42" s="478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80"/>
    </row>
    <row r="43" spans="1:80" ht="12.75">
      <c r="A43" s="388"/>
      <c r="B43" s="389"/>
      <c r="C43" s="389"/>
      <c r="D43" s="390"/>
      <c r="E43" s="475" t="s">
        <v>442</v>
      </c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7"/>
      <c r="BE43" s="466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8"/>
      <c r="BQ43" s="424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6"/>
    </row>
    <row r="44" spans="1:80" ht="12.75">
      <c r="A44" s="403" t="s">
        <v>443</v>
      </c>
      <c r="B44" s="404"/>
      <c r="C44" s="404"/>
      <c r="D44" s="405"/>
      <c r="E44" s="472" t="s">
        <v>444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4"/>
      <c r="BE44" s="463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5"/>
      <c r="BQ44" s="463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5"/>
    </row>
    <row r="45" spans="1:80" ht="12.75">
      <c r="A45" s="388"/>
      <c r="B45" s="389"/>
      <c r="C45" s="389"/>
      <c r="D45" s="390"/>
      <c r="E45" s="475" t="s">
        <v>445</v>
      </c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7"/>
      <c r="BE45" s="466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8"/>
      <c r="BQ45" s="466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8"/>
    </row>
    <row r="46" spans="1:80" ht="12.75">
      <c r="A46" s="403" t="s">
        <v>446</v>
      </c>
      <c r="B46" s="404"/>
      <c r="C46" s="404"/>
      <c r="D46" s="405"/>
      <c r="E46" s="472" t="s">
        <v>447</v>
      </c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4"/>
      <c r="BE46" s="463">
        <f>BE41</f>
        <v>274393</v>
      </c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5"/>
      <c r="BQ46" s="460">
        <f>BE46*0.2%</f>
        <v>548.7860000000001</v>
      </c>
      <c r="BR46" s="461"/>
      <c r="BS46" s="461"/>
      <c r="BT46" s="461"/>
      <c r="BU46" s="461"/>
      <c r="BV46" s="461"/>
      <c r="BW46" s="461"/>
      <c r="BX46" s="461"/>
      <c r="BY46" s="461"/>
      <c r="BZ46" s="461"/>
      <c r="CA46" s="461"/>
      <c r="CB46" s="462"/>
    </row>
    <row r="47" spans="1:80" ht="12.75">
      <c r="A47" s="388"/>
      <c r="B47" s="389"/>
      <c r="C47" s="389"/>
      <c r="D47" s="390"/>
      <c r="E47" s="475" t="s">
        <v>448</v>
      </c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7"/>
      <c r="BE47" s="466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8"/>
      <c r="BQ47" s="424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6"/>
    </row>
    <row r="48" spans="1:80" ht="12.75">
      <c r="A48" s="403" t="s">
        <v>449</v>
      </c>
      <c r="B48" s="404"/>
      <c r="C48" s="404"/>
      <c r="D48" s="405"/>
      <c r="E48" s="472" t="s">
        <v>447</v>
      </c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4"/>
      <c r="BE48" s="463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5"/>
      <c r="BQ48" s="463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5"/>
    </row>
    <row r="49" spans="1:80" ht="12.75" customHeight="1">
      <c r="A49" s="388"/>
      <c r="B49" s="389"/>
      <c r="C49" s="389"/>
      <c r="D49" s="390"/>
      <c r="E49" s="475" t="s">
        <v>450</v>
      </c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7"/>
      <c r="BE49" s="466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8"/>
      <c r="BQ49" s="466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8"/>
    </row>
    <row r="50" spans="1:80" ht="12.75">
      <c r="A50" s="403" t="s">
        <v>451</v>
      </c>
      <c r="B50" s="404"/>
      <c r="C50" s="404"/>
      <c r="D50" s="405"/>
      <c r="E50" s="472" t="s">
        <v>447</v>
      </c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4"/>
      <c r="BE50" s="463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5"/>
      <c r="BQ50" s="463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5"/>
    </row>
    <row r="51" spans="1:80" ht="12.75" customHeight="1">
      <c r="A51" s="388"/>
      <c r="B51" s="389"/>
      <c r="C51" s="389"/>
      <c r="D51" s="390"/>
      <c r="E51" s="475" t="s">
        <v>450</v>
      </c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7"/>
      <c r="BE51" s="466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8"/>
      <c r="BQ51" s="466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8"/>
    </row>
    <row r="52" spans="1:80" ht="12.75">
      <c r="A52" s="403">
        <v>3</v>
      </c>
      <c r="B52" s="404"/>
      <c r="C52" s="404"/>
      <c r="D52" s="405"/>
      <c r="E52" s="457" t="s">
        <v>452</v>
      </c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9"/>
      <c r="BE52" s="463">
        <f>BE46</f>
        <v>274393</v>
      </c>
      <c r="BF52" s="464"/>
      <c r="BG52" s="464"/>
      <c r="BH52" s="464"/>
      <c r="BI52" s="464"/>
      <c r="BJ52" s="464"/>
      <c r="BK52" s="464"/>
      <c r="BL52" s="464"/>
      <c r="BM52" s="464"/>
      <c r="BN52" s="464"/>
      <c r="BO52" s="464"/>
      <c r="BP52" s="465"/>
      <c r="BQ52" s="460">
        <f>BE52*5.1%</f>
        <v>13994.043</v>
      </c>
      <c r="BR52" s="461"/>
      <c r="BS52" s="461"/>
      <c r="BT52" s="461"/>
      <c r="BU52" s="461"/>
      <c r="BV52" s="461"/>
      <c r="BW52" s="461"/>
      <c r="BX52" s="461"/>
      <c r="BY52" s="461"/>
      <c r="BZ52" s="461"/>
      <c r="CA52" s="461"/>
      <c r="CB52" s="462"/>
    </row>
    <row r="53" spans="1:80" ht="12.75">
      <c r="A53" s="388"/>
      <c r="B53" s="389"/>
      <c r="C53" s="389"/>
      <c r="D53" s="390"/>
      <c r="E53" s="376" t="s">
        <v>453</v>
      </c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8"/>
      <c r="BE53" s="466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8"/>
      <c r="BQ53" s="424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6"/>
    </row>
    <row r="54" spans="1:80" ht="12.75">
      <c r="A54" s="396"/>
      <c r="B54" s="397"/>
      <c r="C54" s="397"/>
      <c r="D54" s="398"/>
      <c r="E54" s="382" t="s">
        <v>388</v>
      </c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4"/>
      <c r="BE54" s="396" t="s">
        <v>35</v>
      </c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8"/>
      <c r="BQ54" s="418">
        <f>SUM(BQ34:BQ53)</f>
        <v>82866.68600000002</v>
      </c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20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80" s="119" customFormat="1" ht="11.25">
      <c r="A56" s="456" t="s">
        <v>456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</row>
    <row r="57" spans="1:80" s="119" customFormat="1" ht="11.25">
      <c r="A57" s="456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</row>
    <row r="58" spans="1:80" s="119" customFormat="1" ht="11.25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</row>
  </sheetData>
  <sheetProtection/>
  <mergeCells count="175">
    <mergeCell ref="A1:CB1"/>
    <mergeCell ref="A2:CB2"/>
    <mergeCell ref="A4:CB4"/>
    <mergeCell ref="A5:D5"/>
    <mergeCell ref="E5:AI5"/>
    <mergeCell ref="AJ5:AW5"/>
    <mergeCell ref="AX5:BF5"/>
    <mergeCell ref="BG5:BO5"/>
    <mergeCell ref="BP5:CB5"/>
    <mergeCell ref="A6:D6"/>
    <mergeCell ref="E6:AI6"/>
    <mergeCell ref="AJ6:AW6"/>
    <mergeCell ref="AX6:BF6"/>
    <mergeCell ref="BG6:BO6"/>
    <mergeCell ref="BP6:CB6"/>
    <mergeCell ref="A7:D7"/>
    <mergeCell ref="E7:AI7"/>
    <mergeCell ref="AJ7:AW7"/>
    <mergeCell ref="AX7:BF7"/>
    <mergeCell ref="BG7:BO7"/>
    <mergeCell ref="BP7:CB7"/>
    <mergeCell ref="A8:D8"/>
    <mergeCell ref="E8:AI8"/>
    <mergeCell ref="AJ8:AW8"/>
    <mergeCell ref="AX8:BF8"/>
    <mergeCell ref="BG8:BO8"/>
    <mergeCell ref="BP8:CB8"/>
    <mergeCell ref="A9:D9"/>
    <mergeCell ref="E9:AI9"/>
    <mergeCell ref="AJ9:AW9"/>
    <mergeCell ref="AX9:BF9"/>
    <mergeCell ref="BG9:BO9"/>
    <mergeCell ref="BP9:CB9"/>
    <mergeCell ref="A10:D10"/>
    <mergeCell ref="E10:AI10"/>
    <mergeCell ref="AJ10:AW10"/>
    <mergeCell ref="AX10:BF10"/>
    <mergeCell ref="BG10:BO10"/>
    <mergeCell ref="BP10:CB10"/>
    <mergeCell ref="A11:D11"/>
    <mergeCell ref="E11:AI11"/>
    <mergeCell ref="AJ11:AW11"/>
    <mergeCell ref="AX11:BF11"/>
    <mergeCell ref="BG11:BO11"/>
    <mergeCell ref="BP11:CB11"/>
    <mergeCell ref="A13:CB13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8:D18"/>
    <mergeCell ref="E18:AI18"/>
    <mergeCell ref="AJ18:AT18"/>
    <mergeCell ref="AU18:BD18"/>
    <mergeCell ref="BE18:BO18"/>
    <mergeCell ref="BP18:CB18"/>
    <mergeCell ref="A19:D19"/>
    <mergeCell ref="E19:AI19"/>
    <mergeCell ref="AJ19:AT19"/>
    <mergeCell ref="AU19:BD19"/>
    <mergeCell ref="BE19:BO19"/>
    <mergeCell ref="BP19:CB19"/>
    <mergeCell ref="A20:D20"/>
    <mergeCell ref="E20:AI20"/>
    <mergeCell ref="AJ20:AT20"/>
    <mergeCell ref="AU20:BD20"/>
    <mergeCell ref="BE20:BO20"/>
    <mergeCell ref="BP20:CB20"/>
    <mergeCell ref="A21:D21"/>
    <mergeCell ref="E21:AI21"/>
    <mergeCell ref="AJ21:AT21"/>
    <mergeCell ref="AU21:BD21"/>
    <mergeCell ref="BE21:BO21"/>
    <mergeCell ref="BP21:CB21"/>
    <mergeCell ref="A22:D22"/>
    <mergeCell ref="E22:AI22"/>
    <mergeCell ref="AJ22:AT22"/>
    <mergeCell ref="AU22:BD22"/>
    <mergeCell ref="BE22:BO22"/>
    <mergeCell ref="BP22:CB22"/>
    <mergeCell ref="A25:CB25"/>
    <mergeCell ref="A26:CB26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E42:BD42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A48:D49"/>
    <mergeCell ref="E48:BD48"/>
    <mergeCell ref="BE48:BP49"/>
    <mergeCell ref="BQ48:CB49"/>
    <mergeCell ref="E49:BD49"/>
    <mergeCell ref="E43:BD43"/>
    <mergeCell ref="A44:D45"/>
    <mergeCell ref="E44:BD44"/>
    <mergeCell ref="BE44:BP45"/>
    <mergeCell ref="BQ44:CB45"/>
    <mergeCell ref="A52:D53"/>
    <mergeCell ref="E52:BD52"/>
    <mergeCell ref="BE52:BP53"/>
    <mergeCell ref="BQ52:CB53"/>
    <mergeCell ref="E53:BD53"/>
    <mergeCell ref="A46:D47"/>
    <mergeCell ref="E46:BD46"/>
    <mergeCell ref="BE46:BP47"/>
    <mergeCell ref="BQ46:CB47"/>
    <mergeCell ref="E47:BD47"/>
    <mergeCell ref="A54:D54"/>
    <mergeCell ref="E54:BD54"/>
    <mergeCell ref="BE54:BP54"/>
    <mergeCell ref="BQ54:CB54"/>
    <mergeCell ref="A56:CB58"/>
    <mergeCell ref="A50:D51"/>
    <mergeCell ref="E50:BD50"/>
    <mergeCell ref="BE50:BP51"/>
    <mergeCell ref="BQ50:CB51"/>
    <mergeCell ref="E51:BD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2020-08-14T06:46:04Z</cp:lastPrinted>
  <dcterms:created xsi:type="dcterms:W3CDTF">2011-01-11T10:25:48Z</dcterms:created>
  <dcterms:modified xsi:type="dcterms:W3CDTF">2020-08-14T09:16:03Z</dcterms:modified>
  <cp:category/>
  <cp:version/>
  <cp:contentType/>
  <cp:contentStatus/>
</cp:coreProperties>
</file>